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840" windowWidth="6120" windowHeight="6345" activeTab="0"/>
  </bookViews>
  <sheets>
    <sheet name="VET" sheetId="1" r:id="rId1"/>
    <sheet name="EST" sheetId="2" r:id="rId2"/>
    <sheet name="Plan3" sheetId="3" r:id="rId3"/>
  </sheets>
  <definedNames>
    <definedName name="_xlnm._FilterDatabase" localSheetId="1" hidden="1">'EST'!$D$2:$D$63</definedName>
    <definedName name="_xlnm.Print_Area" localSheetId="1">'EST'!$A$2:$AH$56</definedName>
    <definedName name="_xlnm.Print_Area" localSheetId="0">'VET'!$A$1:$W$18</definedName>
  </definedNames>
  <calcPr fullCalcOnLoad="1"/>
</workbook>
</file>

<file path=xl/sharedStrings.xml><?xml version="1.0" encoding="utf-8"?>
<sst xmlns="http://schemas.openxmlformats.org/spreadsheetml/2006/main" count="323" uniqueCount="147">
  <si>
    <t>N =</t>
  </si>
  <si>
    <t>BRA</t>
  </si>
  <si>
    <t>TRIPULANTE</t>
  </si>
  <si>
    <t>CLUBE</t>
  </si>
  <si>
    <t>Barco</t>
  </si>
  <si>
    <t>CAT.</t>
  </si>
  <si>
    <t>TOTAL</t>
  </si>
  <si>
    <t>COL.</t>
  </si>
  <si>
    <t>PONTOS</t>
  </si>
  <si>
    <t>C/1 DESC</t>
  </si>
  <si>
    <t>ICRJ</t>
  </si>
  <si>
    <t>RENATA DOYLE MAIA GARCIA</t>
  </si>
  <si>
    <t>RODRIGO ANDRADE</t>
  </si>
  <si>
    <t>SWEN LOUIS LICKFELD</t>
  </si>
  <si>
    <t>BRUNA WOLLNER WILCOX</t>
  </si>
  <si>
    <t>LUIZA PALHARES P.MACHADO</t>
  </si>
  <si>
    <t>JULIANA PONCIONI MOTA</t>
  </si>
  <si>
    <t>JOÃO EDUARDO P.MACHADO</t>
  </si>
  <si>
    <t>MARIA CLARA EYER SANTOS</t>
  </si>
  <si>
    <t>COISA DE LOUCO</t>
  </si>
  <si>
    <t>KAKA</t>
  </si>
  <si>
    <t>MARIO TINOCO DO AMARAL</t>
  </si>
  <si>
    <t>CAMARADINHA</t>
  </si>
  <si>
    <t>CC</t>
  </si>
  <si>
    <t>VENTO SUL</t>
  </si>
  <si>
    <t>BERNARDO LOBATO Z FIGUEIRED</t>
  </si>
  <si>
    <t>ICI</t>
  </si>
  <si>
    <t>ANDRO MACHARETH BAPTISTA</t>
  </si>
  <si>
    <t>XXIX CAMPEONATO ESTADUAL DA CLASSE OPTIMIST</t>
  </si>
  <si>
    <t xml:space="preserve">20 A 28 DE OUTUBRO </t>
  </si>
  <si>
    <t>02,03 E 04 DE NOVEMBRO DE 2001</t>
  </si>
  <si>
    <t>ESTREANTES</t>
  </si>
  <si>
    <t>TAMPINHA</t>
  </si>
  <si>
    <t>LEONARDO MONNERAT CAMPELO</t>
  </si>
  <si>
    <t>NAUTEC 7</t>
  </si>
  <si>
    <t>JULIANA CARVALHO OLIVEIRA</t>
  </si>
  <si>
    <t>KAISSA</t>
  </si>
  <si>
    <t>MAYKON LUIZ C.DOS SANTOS</t>
  </si>
  <si>
    <t>NAUTEC 3</t>
  </si>
  <si>
    <t>RAFAEL DA SILVA NUNES</t>
  </si>
  <si>
    <t>NAUTEC 5</t>
  </si>
  <si>
    <t>CNC</t>
  </si>
  <si>
    <t>BERNARDO MONTEIRO FERREIRA</t>
  </si>
  <si>
    <t>CICLONE</t>
  </si>
  <si>
    <t>LUCAS FIGUEIREDO CACHAPUZ</t>
  </si>
  <si>
    <t>VENTANIA</t>
  </si>
  <si>
    <t>RYC</t>
  </si>
  <si>
    <t>PETRA RICH ALEXANDRE</t>
  </si>
  <si>
    <t>CLEO</t>
  </si>
  <si>
    <t>HUGO CASTRO NUNES SENFFT</t>
  </si>
  <si>
    <t>ICB</t>
  </si>
  <si>
    <t>HELIO BAILLY GUIMARÃES</t>
  </si>
  <si>
    <t>CNP</t>
  </si>
  <si>
    <t>VICTOR MEIRELLES PETRONI</t>
  </si>
  <si>
    <t>QUICK</t>
  </si>
  <si>
    <t>OPTIMO</t>
  </si>
  <si>
    <t>CONRADO REYNA KURTZ</t>
  </si>
  <si>
    <t>MARCELO CLARK LEITE</t>
  </si>
  <si>
    <t>ICJG</t>
  </si>
  <si>
    <t>HUGO MAGALHÃES</t>
  </si>
  <si>
    <t>OMAR VERDI ALA</t>
  </si>
  <si>
    <t>ADRENALINA</t>
  </si>
  <si>
    <t>MANDALA</t>
  </si>
  <si>
    <t>WHITE SHARK</t>
  </si>
  <si>
    <t>SEA WORLD</t>
  </si>
  <si>
    <t>BRUNO RODRIGUEZ DIAS</t>
  </si>
  <si>
    <t>ALESSANDRA DE VASCONCELOS</t>
  </si>
  <si>
    <t>DARA</t>
  </si>
  <si>
    <t>RAPHAEL PEREIRA</t>
  </si>
  <si>
    <t>LIGEIRINHO</t>
  </si>
  <si>
    <t>GABRIEL TOLENTINO</t>
  </si>
  <si>
    <t>PARDAL 2</t>
  </si>
  <si>
    <t>THALITA S.MULLER AGOSTINI</t>
  </si>
  <si>
    <t>THATIANA S.MULLER AGOSTINI</t>
  </si>
  <si>
    <t>LANA ZEFIR</t>
  </si>
  <si>
    <t>FILIPE DAMIANO SHALDERS</t>
  </si>
  <si>
    <t>ICAB</t>
  </si>
  <si>
    <t>TWISTER II</t>
  </si>
  <si>
    <t>CAROLINA ARARIPE</t>
  </si>
  <si>
    <t>MURIÇOCA</t>
  </si>
  <si>
    <t>ROBERTO JUNIOR</t>
  </si>
  <si>
    <t xml:space="preserve">PEDRO MATOS CASTRO </t>
  </si>
  <si>
    <t>SEA WOLF</t>
  </si>
  <si>
    <t>FELIPE HUGO BRAGA BITTAR</t>
  </si>
  <si>
    <t>LIFE</t>
  </si>
  <si>
    <t>PASSATEMPO</t>
  </si>
  <si>
    <t>RESULTADO PROVISÓRIO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</si>
  <si>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</si>
  <si>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</si>
  <si>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</si>
  <si>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</si>
  <si>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</si>
  <si>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</si>
  <si>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</si>
  <si>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</si>
  <si>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</si>
  <si>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</si>
  <si>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</si>
  <si>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</si>
  <si>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ALESSANDRO RODRIGUES DIAS</t>
  </si>
  <si>
    <t>RODRIGO F. J. HASSELMANN</t>
  </si>
  <si>
    <t>MASTER</t>
  </si>
  <si>
    <t xml:space="preserve">ILLA GOMES P. DE CARVALHO </t>
  </si>
  <si>
    <t>DANIEL M. KIDD</t>
  </si>
  <si>
    <t>ROBERTO C. FREIRE</t>
  </si>
  <si>
    <t>LUIZ GUILHERME R. C. ALVES</t>
  </si>
  <si>
    <t>CRISTIANE L. C. TAVARES</t>
  </si>
  <si>
    <t>JULIANA R. C. ALVES</t>
  </si>
  <si>
    <t>ALÔ ÁGUA</t>
  </si>
  <si>
    <t>LETICIA NICOLINO DE SÁ</t>
  </si>
  <si>
    <t>EDUARDO MENDES</t>
  </si>
  <si>
    <t>MOLEQUE</t>
  </si>
  <si>
    <t>FABIANO FLACH DE A. OLIVEIRA</t>
  </si>
  <si>
    <t>BFD</t>
  </si>
  <si>
    <t>DNC</t>
  </si>
  <si>
    <t>O E 02,03</t>
  </si>
  <si>
    <t>S/ DESC</t>
  </si>
  <si>
    <t>C/2  DESC</t>
  </si>
  <si>
    <t>M</t>
  </si>
  <si>
    <t>F</t>
  </si>
  <si>
    <t>BETTY BOOP</t>
  </si>
  <si>
    <t>MASCULINO</t>
  </si>
  <si>
    <t>NUM</t>
  </si>
  <si>
    <t>BRA 1</t>
  </si>
  <si>
    <t>BRA 39</t>
  </si>
  <si>
    <t>BRA 159</t>
  </si>
  <si>
    <t>BRA 89</t>
  </si>
  <si>
    <t>BRA 3333</t>
  </si>
  <si>
    <t>CAT</t>
  </si>
  <si>
    <t>Ricardo Winicki</t>
  </si>
  <si>
    <t>bvc</t>
  </si>
  <si>
    <t>Dulter Manhãs</t>
  </si>
  <si>
    <t>Albert Pereira</t>
  </si>
  <si>
    <t>Fernando Pasqualim</t>
  </si>
  <si>
    <t>Luis André</t>
  </si>
  <si>
    <t>Paulo Reis</t>
  </si>
  <si>
    <t>DNF</t>
  </si>
  <si>
    <t>22 e 23 DE MARÇO DE 2008</t>
  </si>
  <si>
    <t>POR 500</t>
  </si>
  <si>
    <t>João Rodrigues</t>
  </si>
  <si>
    <t>POR 75</t>
  </si>
  <si>
    <t>BRA 69</t>
  </si>
  <si>
    <t>Raimundo Batista</t>
  </si>
  <si>
    <t>MEX 1</t>
  </si>
  <si>
    <t>SEM INSCRIÇÃO</t>
  </si>
  <si>
    <t>DNS</t>
  </si>
  <si>
    <t>CAMPEONATO BRASILEIRO DE RS:X 2008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</si>
</sst>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* #,##0_-;\-* #,##0_-;_-* &quot;-&quot;_-;_-@_-"/>
    <numFmt numFmtId="176" formatCode="_-&quot;R$&quot;* #,##0.00_-;\-&quot;R$&quot;* #,##0.00_-;_-&quot;R$&quot;* &quot;-&quot;??_-;_-@_-"/>
    <numFmt numFmtId="177" formatCode="_-* #,##0.00_-;\-* #,##0.00_-;_-* &quot;-&quot;??_-;_-@_-"/>
    <numFmt numFmtId="178" formatCode="0.0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textRotation="90" wrapText="1"/>
    </xf>
    <xf numFmtId="0" fontId="1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 vertical="top" textRotation="90" wrapText="1"/>
    </xf>
    <xf numFmtId="2" fontId="0" fillId="0" borderId="0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178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2</xdr:col>
      <xdr:colOff>1228725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695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tabSelected="1" view="pageBreakPreview" zoomScaleSheetLayoutView="100" workbookViewId="0" topLeftCell="A1">
      <selection activeCell="V4" sqref="V4"/>
    </sheetView>
  </sheetViews>
  <sheetFormatPr defaultColWidth="9.140625" defaultRowHeight="12.75"/>
  <cols>
    <col min="1" max="1" width="3.7109375" style="9" customWidth="1"/>
    <col min="2" max="2" width="8.57421875" style="9" customWidth="1"/>
    <col min="3" max="3" width="25.8515625" style="9" customWidth="1"/>
    <col min="4" max="4" width="6.421875" style="9" customWidth="1"/>
    <col min="5" max="5" width="4.7109375" style="10" customWidth="1"/>
    <col min="6" max="6" width="4.57421875" style="27" customWidth="1"/>
    <col min="7" max="7" width="4.28125" style="33" customWidth="1"/>
    <col min="8" max="8" width="4.421875" style="12" customWidth="1"/>
    <col min="9" max="9" width="4.28125" style="27" customWidth="1"/>
    <col min="10" max="10" width="4.140625" style="12" customWidth="1"/>
    <col min="11" max="11" width="4.140625" style="27" customWidth="1"/>
    <col min="12" max="12" width="4.28125" style="12" customWidth="1"/>
    <col min="13" max="13" width="4.421875" style="27" customWidth="1"/>
    <col min="14" max="14" width="4.57421875" style="12" customWidth="1"/>
    <col min="15" max="15" width="4.28125" style="27" customWidth="1"/>
    <col min="16" max="16" width="4.28125" style="12" customWidth="1"/>
    <col min="17" max="17" width="4.421875" style="27" customWidth="1"/>
    <col min="18" max="18" width="4.57421875" style="12" customWidth="1"/>
    <col min="19" max="19" width="4.421875" style="27" customWidth="1"/>
    <col min="20" max="20" width="4.28125" style="12" customWidth="1"/>
    <col min="21" max="21" width="4.421875" style="27" customWidth="1"/>
    <col min="22" max="22" width="6.28125" style="12" customWidth="1"/>
    <col min="23" max="16384" width="9.140625" style="12" customWidth="1"/>
  </cols>
  <sheetData>
    <row r="1" ht="12.75"/>
    <row r="2" spans="6:21" ht="12.75">
      <c r="F2" s="40" t="s">
        <v>146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6:21" ht="12.75">
      <c r="F3" s="40" t="s">
        <v>137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3:21" ht="12.75">
      <c r="C4" s="13"/>
      <c r="F4" s="42" t="s">
        <v>86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6:21" ht="12.75">
      <c r="F5" s="43" t="s">
        <v>121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6:21" ht="12.75"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6"/>
    </row>
    <row r="7" spans="4:22" ht="12">
      <c r="D7" s="15" t="s">
        <v>3</v>
      </c>
      <c r="F7" s="19" t="s">
        <v>0</v>
      </c>
      <c r="G7" s="35">
        <v>9</v>
      </c>
      <c r="H7" s="19" t="s">
        <v>0</v>
      </c>
      <c r="I7" s="20">
        <v>9</v>
      </c>
      <c r="J7" s="19" t="s">
        <v>0</v>
      </c>
      <c r="K7" s="20">
        <v>9</v>
      </c>
      <c r="L7" s="19" t="s">
        <v>0</v>
      </c>
      <c r="M7" s="20">
        <v>9</v>
      </c>
      <c r="N7" s="19" t="s">
        <v>0</v>
      </c>
      <c r="O7" s="20">
        <v>9</v>
      </c>
      <c r="P7" s="19"/>
      <c r="Q7" s="20"/>
      <c r="R7" s="19"/>
      <c r="S7" s="20"/>
      <c r="T7" s="19"/>
      <c r="U7" s="20"/>
      <c r="V7" s="9"/>
    </row>
    <row r="8" spans="1:22" ht="12.75">
      <c r="A8" s="1"/>
      <c r="B8" s="14" t="s">
        <v>122</v>
      </c>
      <c r="C8" s="14" t="s">
        <v>2</v>
      </c>
      <c r="D8" s="3"/>
      <c r="E8" s="30" t="s">
        <v>128</v>
      </c>
      <c r="F8" s="6" t="s">
        <v>87</v>
      </c>
      <c r="G8" s="31"/>
      <c r="H8" s="21" t="s">
        <v>88</v>
      </c>
      <c r="I8" s="6"/>
      <c r="J8" s="21" t="s">
        <v>89</v>
      </c>
      <c r="K8" s="6"/>
      <c r="L8" s="21" t="s">
        <v>90</v>
      </c>
      <c r="M8" s="6"/>
      <c r="N8" s="21" t="s">
        <v>91</v>
      </c>
      <c r="O8" s="6"/>
      <c r="P8" s="21"/>
      <c r="Q8" s="6"/>
      <c r="R8" s="15"/>
      <c r="S8" s="3"/>
      <c r="T8" s="15"/>
      <c r="U8" s="3"/>
      <c r="V8" s="39" t="s">
        <v>6</v>
      </c>
    </row>
    <row r="9" spans="1:22" ht="45.75" customHeight="1">
      <c r="A9" s="1"/>
      <c r="B9" s="3"/>
      <c r="C9" s="3"/>
      <c r="D9" s="3"/>
      <c r="E9" s="26"/>
      <c r="F9" s="28" t="s">
        <v>7</v>
      </c>
      <c r="G9" s="32" t="s">
        <v>8</v>
      </c>
      <c r="H9" s="16" t="s">
        <v>7</v>
      </c>
      <c r="I9" s="29" t="s">
        <v>8</v>
      </c>
      <c r="J9" s="16" t="s">
        <v>7</v>
      </c>
      <c r="K9" s="29" t="s">
        <v>8</v>
      </c>
      <c r="L9" s="16" t="s">
        <v>7</v>
      </c>
      <c r="M9" s="29" t="s">
        <v>8</v>
      </c>
      <c r="N9" s="16" t="s">
        <v>7</v>
      </c>
      <c r="O9" s="29" t="s">
        <v>8</v>
      </c>
      <c r="P9" s="16"/>
      <c r="Q9" s="29"/>
      <c r="R9" s="16"/>
      <c r="S9" s="29"/>
      <c r="T9" s="16"/>
      <c r="U9" s="29"/>
      <c r="V9" s="16" t="s">
        <v>116</v>
      </c>
    </row>
    <row r="10" spans="1:22" ht="12.75">
      <c r="A10" s="1">
        <v>1</v>
      </c>
      <c r="B10" s="3" t="s">
        <v>123</v>
      </c>
      <c r="C10" s="3" t="s">
        <v>129</v>
      </c>
      <c r="D10" s="3" t="s">
        <v>130</v>
      </c>
      <c r="E10" s="36">
        <v>9.5</v>
      </c>
      <c r="F10" s="11">
        <v>1</v>
      </c>
      <c r="G10" s="34">
        <v>1</v>
      </c>
      <c r="H10" s="3">
        <v>1</v>
      </c>
      <c r="I10" s="34">
        <v>1</v>
      </c>
      <c r="J10" s="3">
        <v>2</v>
      </c>
      <c r="K10" s="34">
        <v>2</v>
      </c>
      <c r="L10" s="3">
        <v>1</v>
      </c>
      <c r="M10" s="34">
        <v>1</v>
      </c>
      <c r="N10" s="3">
        <v>1</v>
      </c>
      <c r="O10" s="34">
        <v>1</v>
      </c>
      <c r="P10" s="2"/>
      <c r="Q10" s="34"/>
      <c r="R10" s="2"/>
      <c r="S10" s="34"/>
      <c r="T10" s="2"/>
      <c r="U10" s="34"/>
      <c r="V10" s="1">
        <f aca="true" t="shared" si="0" ref="V10:V18">(G10+I10+K10+M10+O10+Q10+S10+U10)</f>
        <v>6</v>
      </c>
    </row>
    <row r="11" spans="1:22" ht="12.75">
      <c r="A11" s="1">
        <v>2</v>
      </c>
      <c r="B11" s="3" t="s">
        <v>138</v>
      </c>
      <c r="C11" s="3" t="s">
        <v>139</v>
      </c>
      <c r="D11" s="3"/>
      <c r="E11" s="36">
        <v>9.5</v>
      </c>
      <c r="F11" s="1">
        <v>2</v>
      </c>
      <c r="G11" s="34">
        <v>2</v>
      </c>
      <c r="H11" s="1">
        <v>3</v>
      </c>
      <c r="I11" s="34">
        <v>3</v>
      </c>
      <c r="J11" s="1">
        <v>4</v>
      </c>
      <c r="K11" s="34">
        <v>4</v>
      </c>
      <c r="L11" s="1">
        <v>3</v>
      </c>
      <c r="M11" s="34">
        <v>3</v>
      </c>
      <c r="N11" s="1">
        <v>3</v>
      </c>
      <c r="O11" s="34">
        <v>3</v>
      </c>
      <c r="P11" s="2"/>
      <c r="Q11" s="34"/>
      <c r="R11" s="2"/>
      <c r="S11" s="34"/>
      <c r="T11" s="2"/>
      <c r="U11" s="34"/>
      <c r="V11" s="1">
        <f t="shared" si="0"/>
        <v>15</v>
      </c>
    </row>
    <row r="12" spans="1:22" ht="12.75">
      <c r="A12" s="1">
        <v>3</v>
      </c>
      <c r="B12" s="3" t="s">
        <v>127</v>
      </c>
      <c r="C12" s="3" t="s">
        <v>135</v>
      </c>
      <c r="D12" s="3"/>
      <c r="E12" s="36">
        <v>9.5</v>
      </c>
      <c r="F12" s="1">
        <v>3</v>
      </c>
      <c r="G12" s="34">
        <v>3</v>
      </c>
      <c r="H12" s="1">
        <v>2</v>
      </c>
      <c r="I12" s="34">
        <v>2</v>
      </c>
      <c r="J12" s="1">
        <v>1</v>
      </c>
      <c r="K12" s="34">
        <v>1</v>
      </c>
      <c r="L12" s="1">
        <v>4</v>
      </c>
      <c r="M12" s="34">
        <v>4</v>
      </c>
      <c r="N12" s="1" t="s">
        <v>136</v>
      </c>
      <c r="O12" s="34">
        <v>10</v>
      </c>
      <c r="P12" s="2"/>
      <c r="Q12" s="34"/>
      <c r="R12" s="2"/>
      <c r="S12" s="34"/>
      <c r="T12" s="2"/>
      <c r="U12" s="34"/>
      <c r="V12" s="1">
        <f t="shared" si="0"/>
        <v>20</v>
      </c>
    </row>
    <row r="13" spans="1:22" ht="12.75">
      <c r="A13" s="1">
        <v>4</v>
      </c>
      <c r="B13" s="3" t="s">
        <v>124</v>
      </c>
      <c r="C13" s="3" t="s">
        <v>131</v>
      </c>
      <c r="D13" s="3" t="s">
        <v>130</v>
      </c>
      <c r="E13" s="36">
        <v>9.5</v>
      </c>
      <c r="F13" s="3">
        <v>5</v>
      </c>
      <c r="G13" s="34">
        <v>5</v>
      </c>
      <c r="H13" s="3">
        <v>5</v>
      </c>
      <c r="I13" s="34">
        <v>5</v>
      </c>
      <c r="J13" s="3">
        <v>3</v>
      </c>
      <c r="K13" s="34">
        <v>3</v>
      </c>
      <c r="L13" s="3">
        <v>6</v>
      </c>
      <c r="M13" s="34">
        <v>6</v>
      </c>
      <c r="N13" s="3">
        <v>4</v>
      </c>
      <c r="O13" s="34">
        <v>4</v>
      </c>
      <c r="P13" s="2"/>
      <c r="Q13" s="34"/>
      <c r="R13" s="2"/>
      <c r="S13" s="34"/>
      <c r="T13" s="2"/>
      <c r="U13" s="34"/>
      <c r="V13" s="1">
        <f t="shared" si="0"/>
        <v>23</v>
      </c>
    </row>
    <row r="14" spans="1:22" ht="12.75">
      <c r="A14" s="1">
        <v>5</v>
      </c>
      <c r="B14" s="3" t="s">
        <v>143</v>
      </c>
      <c r="C14" s="3" t="s">
        <v>144</v>
      </c>
      <c r="D14" s="3"/>
      <c r="E14" s="36">
        <v>9.5</v>
      </c>
      <c r="F14" s="1">
        <v>4</v>
      </c>
      <c r="G14" s="34">
        <v>4</v>
      </c>
      <c r="H14" s="1">
        <v>4</v>
      </c>
      <c r="I14" s="34">
        <v>4</v>
      </c>
      <c r="J14" s="1" t="s">
        <v>136</v>
      </c>
      <c r="K14" s="34">
        <v>10</v>
      </c>
      <c r="L14" s="1">
        <v>2</v>
      </c>
      <c r="M14" s="34">
        <v>2</v>
      </c>
      <c r="N14" s="1">
        <v>5</v>
      </c>
      <c r="O14" s="34">
        <v>5</v>
      </c>
      <c r="P14" s="4"/>
      <c r="Q14" s="34"/>
      <c r="R14" s="2"/>
      <c r="S14" s="34"/>
      <c r="T14" s="2"/>
      <c r="U14" s="34"/>
      <c r="V14" s="1">
        <f t="shared" si="0"/>
        <v>25</v>
      </c>
    </row>
    <row r="15" spans="1:22" ht="12.75">
      <c r="A15" s="1">
        <v>6</v>
      </c>
      <c r="B15" s="3" t="s">
        <v>126</v>
      </c>
      <c r="C15" s="3" t="s">
        <v>132</v>
      </c>
      <c r="D15" s="3" t="s">
        <v>130</v>
      </c>
      <c r="E15" s="36">
        <v>9.5</v>
      </c>
      <c r="F15" s="1">
        <v>8</v>
      </c>
      <c r="G15" s="34">
        <v>8</v>
      </c>
      <c r="H15" s="1">
        <v>6</v>
      </c>
      <c r="I15" s="34">
        <v>6</v>
      </c>
      <c r="J15" s="1">
        <v>6</v>
      </c>
      <c r="K15" s="34">
        <v>6</v>
      </c>
      <c r="L15" s="1">
        <v>5</v>
      </c>
      <c r="M15" s="34">
        <v>5</v>
      </c>
      <c r="N15" s="1">
        <v>2</v>
      </c>
      <c r="O15" s="34">
        <v>2</v>
      </c>
      <c r="P15" s="2"/>
      <c r="Q15" s="34"/>
      <c r="R15" s="2"/>
      <c r="S15" s="34"/>
      <c r="T15" s="2"/>
      <c r="U15" s="34"/>
      <c r="V15" s="1">
        <f t="shared" si="0"/>
        <v>27</v>
      </c>
    </row>
    <row r="16" spans="1:22" ht="12.75">
      <c r="A16" s="1">
        <v>7</v>
      </c>
      <c r="B16" s="37" t="s">
        <v>125</v>
      </c>
      <c r="C16" s="3" t="s">
        <v>133</v>
      </c>
      <c r="E16" s="36">
        <v>9.5</v>
      </c>
      <c r="F16" s="1">
        <v>6</v>
      </c>
      <c r="G16" s="34">
        <v>6</v>
      </c>
      <c r="H16" s="1">
        <v>7</v>
      </c>
      <c r="I16" s="34">
        <v>7</v>
      </c>
      <c r="J16" s="1">
        <v>5</v>
      </c>
      <c r="K16" s="34">
        <v>5</v>
      </c>
      <c r="L16" s="1">
        <v>7</v>
      </c>
      <c r="M16" s="34">
        <v>7</v>
      </c>
      <c r="N16" s="1" t="s">
        <v>136</v>
      </c>
      <c r="O16" s="34">
        <v>10</v>
      </c>
      <c r="P16" s="2"/>
      <c r="Q16" s="34"/>
      <c r="R16" s="2"/>
      <c r="S16" s="34"/>
      <c r="T16" s="2"/>
      <c r="U16" s="34"/>
      <c r="V16" s="1">
        <f t="shared" si="0"/>
        <v>35</v>
      </c>
    </row>
    <row r="17" spans="1:22" ht="12.75">
      <c r="A17" s="1">
        <v>8</v>
      </c>
      <c r="B17" s="1" t="s">
        <v>140</v>
      </c>
      <c r="C17" s="3" t="s">
        <v>134</v>
      </c>
      <c r="D17" s="38"/>
      <c r="E17" s="36">
        <v>9.5</v>
      </c>
      <c r="F17" s="1">
        <v>7</v>
      </c>
      <c r="G17" s="34">
        <v>7</v>
      </c>
      <c r="H17" s="1" t="s">
        <v>145</v>
      </c>
      <c r="I17" s="34">
        <v>10</v>
      </c>
      <c r="J17" s="1" t="s">
        <v>145</v>
      </c>
      <c r="K17" s="34">
        <v>10</v>
      </c>
      <c r="L17" s="1">
        <v>8</v>
      </c>
      <c r="M17" s="34">
        <v>8</v>
      </c>
      <c r="N17" s="1" t="s">
        <v>136</v>
      </c>
      <c r="O17" s="34">
        <v>10</v>
      </c>
      <c r="P17" s="2"/>
      <c r="Q17" s="34"/>
      <c r="R17" s="2"/>
      <c r="S17" s="34"/>
      <c r="T17" s="2"/>
      <c r="U17" s="34"/>
      <c r="V17" s="1">
        <f t="shared" si="0"/>
        <v>45</v>
      </c>
    </row>
    <row r="18" spans="1:22" ht="12.75">
      <c r="A18" s="1">
        <v>9</v>
      </c>
      <c r="B18" s="3" t="s">
        <v>141</v>
      </c>
      <c r="C18" s="3" t="s">
        <v>142</v>
      </c>
      <c r="D18" s="12"/>
      <c r="E18" s="36">
        <v>9.5</v>
      </c>
      <c r="F18" s="1">
        <v>9</v>
      </c>
      <c r="G18" s="34">
        <v>9</v>
      </c>
      <c r="H18" s="1">
        <v>8</v>
      </c>
      <c r="I18" s="34">
        <v>8</v>
      </c>
      <c r="J18" s="1" t="s">
        <v>136</v>
      </c>
      <c r="K18" s="34">
        <v>10</v>
      </c>
      <c r="L18" s="1" t="s">
        <v>136</v>
      </c>
      <c r="M18" s="34">
        <v>10</v>
      </c>
      <c r="N18" s="1" t="s">
        <v>136</v>
      </c>
      <c r="O18" s="34">
        <v>10</v>
      </c>
      <c r="P18" s="2"/>
      <c r="Q18" s="34"/>
      <c r="R18" s="2"/>
      <c r="S18" s="34"/>
      <c r="T18" s="2"/>
      <c r="U18" s="34"/>
      <c r="V18" s="1">
        <f t="shared" si="0"/>
        <v>47</v>
      </c>
    </row>
  </sheetData>
  <mergeCells count="5">
    <mergeCell ref="F6:U6"/>
    <mergeCell ref="F2:U2"/>
    <mergeCell ref="F3:U3"/>
    <mergeCell ref="F4:U4"/>
    <mergeCell ref="F5:U5"/>
  </mergeCells>
  <printOptions/>
  <pageMargins left="1.37" right="0.2755905511811024" top="1.11" bottom="0.7874015748031497" header="0.5118110236220472" footer="0.5118110236220472"/>
  <pageSetup horizontalDpi="300" verticalDpi="300" orientation="landscape" paperSize="5" scale="90" r:id="rId2"/>
  <headerFooter alignWithMargins="0">
    <oddFooter>&amp;C&amp;D&amp;R&amp;P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3"/>
  <sheetViews>
    <sheetView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3.00390625" style="9" bestFit="1" customWidth="1"/>
    <col min="2" max="2" width="5.00390625" style="9" bestFit="1" customWidth="1"/>
    <col min="3" max="3" width="22.7109375" style="9" customWidth="1"/>
    <col min="4" max="4" width="4.7109375" style="9" customWidth="1"/>
    <col min="5" max="5" width="13.140625" style="9" customWidth="1"/>
    <col min="6" max="6" width="2.00390625" style="9" bestFit="1" customWidth="1"/>
    <col min="7" max="7" width="4.421875" style="9" bestFit="1" customWidth="1"/>
    <col min="8" max="31" width="3.28125" style="9" customWidth="1"/>
    <col min="32" max="34" width="4.7109375" style="9" customWidth="1"/>
    <col min="35" max="35" width="9.140625" style="9" customWidth="1"/>
    <col min="36" max="36" width="10.140625" style="12" bestFit="1" customWidth="1"/>
    <col min="37" max="37" width="6.57421875" style="12" bestFit="1" customWidth="1"/>
    <col min="38" max="38" width="4.7109375" style="12" bestFit="1" customWidth="1"/>
    <col min="39" max="16384" width="9.140625" style="12" customWidth="1"/>
  </cols>
  <sheetData>
    <row r="2" ht="12.75">
      <c r="E2" s="9" t="s">
        <v>28</v>
      </c>
    </row>
    <row r="3" spans="5:9" ht="12.75">
      <c r="E3" s="9" t="s">
        <v>29</v>
      </c>
      <c r="H3" s="9" t="s">
        <v>115</v>
      </c>
      <c r="I3" s="9" t="s">
        <v>30</v>
      </c>
    </row>
    <row r="4" spans="5:9" ht="12.75">
      <c r="E4" s="9" t="s">
        <v>31</v>
      </c>
      <c r="I4" s="9" t="s">
        <v>86</v>
      </c>
    </row>
    <row r="6" ht="12.75">
      <c r="G6" s="10"/>
    </row>
    <row r="7" spans="7:31" ht="12.75">
      <c r="G7" s="10"/>
      <c r="H7" s="19" t="s">
        <v>0</v>
      </c>
      <c r="I7" s="20">
        <v>21</v>
      </c>
      <c r="J7" s="19" t="s">
        <v>0</v>
      </c>
      <c r="K7" s="20">
        <v>21</v>
      </c>
      <c r="L7" s="19" t="s">
        <v>0</v>
      </c>
      <c r="M7" s="20">
        <v>21</v>
      </c>
      <c r="N7" s="19" t="s">
        <v>0</v>
      </c>
      <c r="O7" s="20">
        <v>27</v>
      </c>
      <c r="P7" s="19" t="s">
        <v>0</v>
      </c>
      <c r="Q7" s="20">
        <v>27</v>
      </c>
      <c r="R7" s="19" t="s">
        <v>0</v>
      </c>
      <c r="S7" s="20">
        <v>28</v>
      </c>
      <c r="T7" s="19" t="s">
        <v>0</v>
      </c>
      <c r="U7" s="20">
        <v>28</v>
      </c>
      <c r="V7" s="19" t="s">
        <v>0</v>
      </c>
      <c r="W7" s="20">
        <v>28</v>
      </c>
      <c r="X7" s="19" t="s">
        <v>0</v>
      </c>
      <c r="Y7" s="20"/>
      <c r="Z7" s="19" t="s">
        <v>0</v>
      </c>
      <c r="AA7" s="20"/>
      <c r="AB7" s="19" t="s">
        <v>0</v>
      </c>
      <c r="AC7" s="20"/>
      <c r="AD7" s="19" t="s">
        <v>0</v>
      </c>
      <c r="AE7" s="20"/>
    </row>
    <row r="8" spans="1:34" ht="12.75">
      <c r="A8" s="1"/>
      <c r="B8" s="14" t="s">
        <v>1</v>
      </c>
      <c r="C8" s="14" t="s">
        <v>2</v>
      </c>
      <c r="D8" s="15" t="s">
        <v>3</v>
      </c>
      <c r="E8" s="14" t="s">
        <v>4</v>
      </c>
      <c r="F8" s="47" t="s">
        <v>5</v>
      </c>
      <c r="G8" s="47"/>
      <c r="H8" s="15" t="s">
        <v>87</v>
      </c>
      <c r="I8" s="3"/>
      <c r="J8" s="15" t="s">
        <v>88</v>
      </c>
      <c r="K8" s="3"/>
      <c r="L8" s="15" t="s">
        <v>89</v>
      </c>
      <c r="M8" s="3"/>
      <c r="N8" s="15" t="s">
        <v>90</v>
      </c>
      <c r="O8" s="3"/>
      <c r="P8" s="15" t="s">
        <v>91</v>
      </c>
      <c r="Q8" s="3"/>
      <c r="R8" s="15" t="s">
        <v>92</v>
      </c>
      <c r="S8" s="3"/>
      <c r="T8" s="15" t="s">
        <v>93</v>
      </c>
      <c r="U8" s="3"/>
      <c r="V8" s="15" t="s">
        <v>94</v>
      </c>
      <c r="W8" s="3"/>
      <c r="X8" s="15" t="s">
        <v>95</v>
      </c>
      <c r="Y8" s="3"/>
      <c r="Z8" s="15" t="s">
        <v>96</v>
      </c>
      <c r="AA8" s="3"/>
      <c r="AB8" s="15" t="s">
        <v>97</v>
      </c>
      <c r="AC8" s="3"/>
      <c r="AD8" s="15" t="s">
        <v>98</v>
      </c>
      <c r="AE8" s="3"/>
      <c r="AF8" s="47" t="s">
        <v>6</v>
      </c>
      <c r="AG8" s="47"/>
      <c r="AH8" s="47"/>
    </row>
    <row r="9" spans="1:36" ht="46.5">
      <c r="A9" s="1"/>
      <c r="B9" s="3"/>
      <c r="C9" s="3"/>
      <c r="D9" s="3"/>
      <c r="E9" s="5"/>
      <c r="F9" s="5"/>
      <c r="G9" s="5"/>
      <c r="H9" s="16" t="s">
        <v>7</v>
      </c>
      <c r="I9" s="17" t="s">
        <v>8</v>
      </c>
      <c r="J9" s="16" t="s">
        <v>7</v>
      </c>
      <c r="K9" s="17" t="s">
        <v>8</v>
      </c>
      <c r="L9" s="16" t="s">
        <v>7</v>
      </c>
      <c r="M9" s="17" t="s">
        <v>8</v>
      </c>
      <c r="N9" s="16" t="s">
        <v>7</v>
      </c>
      <c r="O9" s="17" t="s">
        <v>8</v>
      </c>
      <c r="P9" s="16" t="s">
        <v>7</v>
      </c>
      <c r="Q9" s="17" t="s">
        <v>8</v>
      </c>
      <c r="R9" s="16" t="s">
        <v>7</v>
      </c>
      <c r="S9" s="17" t="s">
        <v>8</v>
      </c>
      <c r="T9" s="16" t="s">
        <v>7</v>
      </c>
      <c r="U9" s="17" t="s">
        <v>8</v>
      </c>
      <c r="V9" s="16" t="s">
        <v>7</v>
      </c>
      <c r="W9" s="17" t="s">
        <v>8</v>
      </c>
      <c r="X9" s="16" t="s">
        <v>7</v>
      </c>
      <c r="Y9" s="17" t="s">
        <v>8</v>
      </c>
      <c r="Z9" s="16" t="s">
        <v>7</v>
      </c>
      <c r="AA9" s="17" t="s">
        <v>8</v>
      </c>
      <c r="AB9" s="16" t="s">
        <v>7</v>
      </c>
      <c r="AC9" s="17" t="s">
        <v>8</v>
      </c>
      <c r="AD9" s="16" t="s">
        <v>7</v>
      </c>
      <c r="AE9" s="17" t="s">
        <v>8</v>
      </c>
      <c r="AF9" s="16" t="s">
        <v>116</v>
      </c>
      <c r="AG9" s="18" t="s">
        <v>9</v>
      </c>
      <c r="AH9" s="18" t="s">
        <v>117</v>
      </c>
      <c r="AJ9" s="22">
        <v>37180</v>
      </c>
    </row>
    <row r="10" spans="1:38" ht="12.75">
      <c r="A10" s="1">
        <v>1</v>
      </c>
      <c r="B10" s="3">
        <v>3017</v>
      </c>
      <c r="C10" s="3" t="s">
        <v>106</v>
      </c>
      <c r="D10" s="3" t="s">
        <v>52</v>
      </c>
      <c r="E10" s="7"/>
      <c r="F10" s="7" t="s">
        <v>119</v>
      </c>
      <c r="G10" s="25" t="str">
        <f>AL10</f>
        <v>JUV</v>
      </c>
      <c r="H10" s="1">
        <v>3</v>
      </c>
      <c r="I10" s="5">
        <f aca="true" t="shared" si="0" ref="I10:I57">IF(H10="dnf",48,IF(H10="dnc",48,IF(H10="bfd",48,IF(H10="dns",48,IF(H10="raf",48,IF(H10="dsq",48,H10))))))</f>
        <v>3</v>
      </c>
      <c r="J10" s="1">
        <v>4</v>
      </c>
      <c r="K10" s="5">
        <f aca="true" t="shared" si="1" ref="K10:K57">IF(J10="dnf",48,IF(J10="dnc",48,IF(J10="bfd",48,IF(J10="dns",48,IF(J10="raf",48,IF(J10="dsq",48,J10))))))</f>
        <v>4</v>
      </c>
      <c r="L10" s="1">
        <v>5</v>
      </c>
      <c r="M10" s="5">
        <f aca="true" t="shared" si="2" ref="M10:M57">IF(L10="dnf",48,IF(L10="dnc",48,IF(L10="bfd",48,IF(L10="dns",48,IF(L10="raf",48,IF(L10="dsq",48,L10))))))</f>
        <v>5</v>
      </c>
      <c r="N10" s="1">
        <v>4</v>
      </c>
      <c r="O10" s="5">
        <f aca="true" t="shared" si="3" ref="O10:O57">IF(N10="dnf",48,IF(N10="dnc",48,IF(N10="bfd",48,IF(N10="dns",48,IF(N10="raf",48,IF(N10="dsq",48,N10))))))</f>
        <v>4</v>
      </c>
      <c r="P10" s="1">
        <v>1</v>
      </c>
      <c r="Q10" s="5">
        <f aca="true" t="shared" si="4" ref="Q10:Q57">IF(P10="dnf",48,IF(P10="dnc",48,IF(P10="bfd",48,IF(P10="dns",48,IF(P10="raf",48,IF(P10="dsq",48,P10))))))</f>
        <v>1</v>
      </c>
      <c r="R10" s="2">
        <v>4</v>
      </c>
      <c r="S10" s="5">
        <f aca="true" t="shared" si="5" ref="S10:S57">IF(R10="dnf",48,IF(R10="dnc",48,IF(R10="bfd",48,IF(R10="dns",48,IF(R10="raf",48,IF(R10="dsq",48,R10))))))</f>
        <v>4</v>
      </c>
      <c r="T10" s="2">
        <v>3</v>
      </c>
      <c r="U10" s="5">
        <f aca="true" t="shared" si="6" ref="U10:U57">IF(T10="dnf",48,IF(T10="dnc",48,IF(T10="bfd",48,IF(T10="dns",48,IF(T10="raf",48,IF(T10="dsq",48,T10))))))</f>
        <v>3</v>
      </c>
      <c r="V10" s="2">
        <v>2</v>
      </c>
      <c r="W10" s="5">
        <f aca="true" t="shared" si="7" ref="W10:W57">IF(V10="dnf",48,IF(V10="dnc",48,IF(V10="bfd",48,IF(V10="dns",48,IF(V10="raf",48,IF(V10="dsq",48,V10))))))</f>
        <v>2</v>
      </c>
      <c r="X10" s="2"/>
      <c r="Y10" s="5">
        <f aca="true" t="shared" si="8" ref="Y10:Y57">IF(X10="dnf",48,IF(X10="dnc",48,IF(X10="bfd",48,IF(X10="dns",48,IF(X10="raf",48,IF(X10="dsq",48,X10))))))</f>
        <v>0</v>
      </c>
      <c r="Z10" s="5"/>
      <c r="AA10" s="5">
        <f aca="true" t="shared" si="9" ref="AA10:AA57">IF(Z10="dnf",48,IF(Z10="dnc",48,IF(Z10="bfd",48,IF(Z10="dns",48,IF(Z10="raf",48,IF(Z10="dsq",48,Z10))))))</f>
        <v>0</v>
      </c>
      <c r="AB10" s="5"/>
      <c r="AC10" s="5">
        <f aca="true" t="shared" si="10" ref="AC10:AC57">IF(AB10="dnf",48,IF(AB10="dnc",48,IF(AB10="bfd",48,IF(AB10="dns",48,IF(AB10="raf",48,IF(AB10="dsq",48,AB10))))))</f>
        <v>0</v>
      </c>
      <c r="AD10" s="5"/>
      <c r="AE10" s="5">
        <f aca="true" t="shared" si="11" ref="AE10:AE57">IF(AD10="dnf",48,IF(AD10="dnc",48,IF(AD10="bfd",48,IF(AD10="dns",48,IF(AD10="raf",48,IF(AD10="dsq",48,AD10))))))</f>
        <v>0</v>
      </c>
      <c r="AF10" s="1">
        <f aca="true" t="shared" si="12" ref="AF10:AF56">(I10+K10+M10+O10+Q10+S10+U10+W10+Y10+AA10+AC10+AE10)</f>
        <v>26</v>
      </c>
      <c r="AG10" s="1">
        <f>AF10-LARGE((I10,K10,M10,O10,Q10,S10,U10,W10,Y10,AA10,AC10,AE10),1)</f>
        <v>21</v>
      </c>
      <c r="AH10" s="1">
        <f>AG10-LARGE((I10,K10,M10,O10,Q10,S10,U10,W10,Y10,AA10,AC10,AE10),2)</f>
        <v>17</v>
      </c>
      <c r="AJ10" s="22">
        <v>32189</v>
      </c>
      <c r="AK10" s="23">
        <f>(AJ$9-AJ10)/365</f>
        <v>13.673972602739726</v>
      </c>
      <c r="AL10" s="24" t="str">
        <f>IF(AK10&lt;11,"MIR",IF(AK10&lt;13,"INF","JUV"))</f>
        <v>JUV</v>
      </c>
    </row>
    <row r="11" spans="1:38" ht="12.75">
      <c r="A11" s="1">
        <v>2</v>
      </c>
      <c r="B11" s="1">
        <v>2868</v>
      </c>
      <c r="C11" s="1" t="s">
        <v>16</v>
      </c>
      <c r="D11" s="1" t="s">
        <v>10</v>
      </c>
      <c r="E11" s="7" t="s">
        <v>19</v>
      </c>
      <c r="F11" s="7" t="s">
        <v>119</v>
      </c>
      <c r="G11" s="25" t="str">
        <f aca="true" t="shared" si="13" ref="G11:G57">AL11</f>
        <v>JUV</v>
      </c>
      <c r="H11" s="3">
        <v>24</v>
      </c>
      <c r="I11" s="5">
        <f t="shared" si="0"/>
        <v>24</v>
      </c>
      <c r="J11" s="1">
        <v>3</v>
      </c>
      <c r="K11" s="5">
        <f t="shared" si="1"/>
        <v>3</v>
      </c>
      <c r="L11" s="1">
        <v>8</v>
      </c>
      <c r="M11" s="5">
        <f t="shared" si="2"/>
        <v>8</v>
      </c>
      <c r="N11" s="1">
        <v>2</v>
      </c>
      <c r="O11" s="5">
        <f t="shared" si="3"/>
        <v>2</v>
      </c>
      <c r="P11" s="1">
        <v>3</v>
      </c>
      <c r="Q11" s="5">
        <f t="shared" si="4"/>
        <v>3</v>
      </c>
      <c r="R11" s="2">
        <v>2</v>
      </c>
      <c r="S11" s="5">
        <f t="shared" si="5"/>
        <v>2</v>
      </c>
      <c r="T11" s="2">
        <v>4</v>
      </c>
      <c r="U11" s="5">
        <f t="shared" si="6"/>
        <v>4</v>
      </c>
      <c r="V11" s="2">
        <v>1</v>
      </c>
      <c r="W11" s="5">
        <f t="shared" si="7"/>
        <v>1</v>
      </c>
      <c r="X11" s="2"/>
      <c r="Y11" s="5">
        <f t="shared" si="8"/>
        <v>0</v>
      </c>
      <c r="Z11" s="5"/>
      <c r="AA11" s="5">
        <f t="shared" si="9"/>
        <v>0</v>
      </c>
      <c r="AB11" s="5"/>
      <c r="AC11" s="5">
        <f t="shared" si="10"/>
        <v>0</v>
      </c>
      <c r="AD11" s="5"/>
      <c r="AE11" s="5">
        <f t="shared" si="11"/>
        <v>0</v>
      </c>
      <c r="AF11" s="1">
        <f t="shared" si="12"/>
        <v>47</v>
      </c>
      <c r="AG11" s="1">
        <f>AF11-LARGE((I11,K11,M11,O11,Q11,S11,U11,W11,Y11,AA11,AC11,AE11),1)</f>
        <v>23</v>
      </c>
      <c r="AH11" s="1">
        <f>AG11-LARGE((I11,K11,M11,O11,Q11,S11,U11,W11,Y11,AA11,AC11,AE11),2)</f>
        <v>15</v>
      </c>
      <c r="AJ11" s="22">
        <v>32275</v>
      </c>
      <c r="AK11" s="23">
        <f aca="true" t="shared" si="14" ref="AK11:AK57">(AJ$9-AJ11)/365</f>
        <v>13.438356164383562</v>
      </c>
      <c r="AL11" s="24" t="str">
        <f aca="true" t="shared" si="15" ref="AL11:AL57">IF(AK11&lt;11,"MIR",IF(AK11&lt;13,"INF","JUV"))</f>
        <v>JUV</v>
      </c>
    </row>
    <row r="12" spans="1:38" ht="12.75">
      <c r="A12" s="1">
        <v>3</v>
      </c>
      <c r="B12" s="3">
        <v>3098</v>
      </c>
      <c r="C12" s="3" t="s">
        <v>56</v>
      </c>
      <c r="D12" s="3" t="s">
        <v>52</v>
      </c>
      <c r="E12" s="7"/>
      <c r="F12" s="7" t="s">
        <v>118</v>
      </c>
      <c r="G12" s="25" t="str">
        <f t="shared" si="13"/>
        <v>JUV</v>
      </c>
      <c r="H12" s="1">
        <v>35</v>
      </c>
      <c r="I12" s="5">
        <f t="shared" si="0"/>
        <v>35</v>
      </c>
      <c r="J12" s="3">
        <v>6</v>
      </c>
      <c r="K12" s="5">
        <f t="shared" si="1"/>
        <v>6</v>
      </c>
      <c r="L12" s="3">
        <v>3</v>
      </c>
      <c r="M12" s="5">
        <f t="shared" si="2"/>
        <v>3</v>
      </c>
      <c r="N12" s="3">
        <v>3</v>
      </c>
      <c r="O12" s="5">
        <f t="shared" si="3"/>
        <v>3</v>
      </c>
      <c r="P12" s="3">
        <v>6</v>
      </c>
      <c r="Q12" s="5">
        <f t="shared" si="4"/>
        <v>6</v>
      </c>
      <c r="R12" s="2">
        <v>3</v>
      </c>
      <c r="S12" s="5">
        <f t="shared" si="5"/>
        <v>3</v>
      </c>
      <c r="T12" s="2">
        <v>8</v>
      </c>
      <c r="U12" s="5">
        <f t="shared" si="6"/>
        <v>8</v>
      </c>
      <c r="V12" s="2">
        <v>3</v>
      </c>
      <c r="W12" s="5">
        <f t="shared" si="7"/>
        <v>3</v>
      </c>
      <c r="X12" s="2"/>
      <c r="Y12" s="5">
        <f t="shared" si="8"/>
        <v>0</v>
      </c>
      <c r="Z12" s="5"/>
      <c r="AA12" s="5">
        <f t="shared" si="9"/>
        <v>0</v>
      </c>
      <c r="AB12" s="5"/>
      <c r="AC12" s="5">
        <f t="shared" si="10"/>
        <v>0</v>
      </c>
      <c r="AD12" s="5"/>
      <c r="AE12" s="5">
        <f t="shared" si="11"/>
        <v>0</v>
      </c>
      <c r="AF12" s="1">
        <f t="shared" si="12"/>
        <v>67</v>
      </c>
      <c r="AG12" s="1">
        <f>AF12-LARGE((I12,K12,M12,O12,Q12,S12,U12,W12,Y12,AA12,AC12,AE12),1)</f>
        <v>32</v>
      </c>
      <c r="AH12" s="1">
        <f>AG12-LARGE((I12,K12,M12,O12,Q12,S12,U12,W12,Y12,AA12,AC12,AE12),2)</f>
        <v>24</v>
      </c>
      <c r="AJ12" s="22">
        <v>31827</v>
      </c>
      <c r="AK12" s="23">
        <f t="shared" si="14"/>
        <v>14.665753424657535</v>
      </c>
      <c r="AL12" s="24" t="str">
        <f t="shared" si="15"/>
        <v>JUV</v>
      </c>
    </row>
    <row r="13" spans="1:38" ht="12.75">
      <c r="A13" s="1">
        <v>4</v>
      </c>
      <c r="B13" s="3">
        <v>3067</v>
      </c>
      <c r="C13" s="3" t="s">
        <v>53</v>
      </c>
      <c r="D13" s="3" t="s">
        <v>52</v>
      </c>
      <c r="E13" s="7" t="s">
        <v>54</v>
      </c>
      <c r="F13" s="7" t="s">
        <v>118</v>
      </c>
      <c r="G13" s="25" t="str">
        <f t="shared" si="13"/>
        <v>INF</v>
      </c>
      <c r="H13" s="1">
        <v>25</v>
      </c>
      <c r="I13" s="5">
        <f t="shared" si="0"/>
        <v>25</v>
      </c>
      <c r="J13" s="1">
        <v>12</v>
      </c>
      <c r="K13" s="5">
        <f t="shared" si="1"/>
        <v>12</v>
      </c>
      <c r="L13" s="1">
        <v>7</v>
      </c>
      <c r="M13" s="5">
        <f t="shared" si="2"/>
        <v>7</v>
      </c>
      <c r="N13" s="1">
        <v>1</v>
      </c>
      <c r="O13" s="5">
        <f t="shared" si="3"/>
        <v>1</v>
      </c>
      <c r="P13" s="1">
        <v>4</v>
      </c>
      <c r="Q13" s="5">
        <f t="shared" si="4"/>
        <v>4</v>
      </c>
      <c r="R13" s="2">
        <v>6</v>
      </c>
      <c r="S13" s="5">
        <f t="shared" si="5"/>
        <v>6</v>
      </c>
      <c r="T13" s="2">
        <v>2</v>
      </c>
      <c r="U13" s="5">
        <f t="shared" si="6"/>
        <v>2</v>
      </c>
      <c r="V13" s="2">
        <v>4</v>
      </c>
      <c r="W13" s="5">
        <f t="shared" si="7"/>
        <v>4</v>
      </c>
      <c r="X13" s="2"/>
      <c r="Y13" s="5">
        <f t="shared" si="8"/>
        <v>0</v>
      </c>
      <c r="Z13" s="5"/>
      <c r="AA13" s="5">
        <f t="shared" si="9"/>
        <v>0</v>
      </c>
      <c r="AB13" s="5"/>
      <c r="AC13" s="5">
        <f t="shared" si="10"/>
        <v>0</v>
      </c>
      <c r="AD13" s="5"/>
      <c r="AE13" s="5">
        <f t="shared" si="11"/>
        <v>0</v>
      </c>
      <c r="AF13" s="1">
        <f t="shared" si="12"/>
        <v>61</v>
      </c>
      <c r="AG13" s="1">
        <f>AF13-LARGE((I13,K13,M13,O13,Q13,S13,U13,W13,Y13,AA13,AC13,AE13),1)</f>
        <v>36</v>
      </c>
      <c r="AH13" s="1">
        <f>AG13-LARGE((I13,K13,M13,O13,Q13,S13,U13,W13,Y13,AA13,AC13,AE13),2)</f>
        <v>24</v>
      </c>
      <c r="AJ13" s="22">
        <v>32653</v>
      </c>
      <c r="AK13" s="23">
        <f t="shared" si="14"/>
        <v>12.402739726027397</v>
      </c>
      <c r="AL13" s="24" t="str">
        <f t="shared" si="15"/>
        <v>INF</v>
      </c>
    </row>
    <row r="14" spans="1:38" ht="12.75">
      <c r="A14" s="1">
        <v>5</v>
      </c>
      <c r="B14" s="3">
        <v>3001</v>
      </c>
      <c r="C14" s="3" t="s">
        <v>107</v>
      </c>
      <c r="D14" s="3" t="s">
        <v>52</v>
      </c>
      <c r="E14" s="7" t="s">
        <v>108</v>
      </c>
      <c r="F14" s="7" t="s">
        <v>119</v>
      </c>
      <c r="G14" s="25" t="str">
        <f t="shared" si="13"/>
        <v>INF</v>
      </c>
      <c r="H14" s="1">
        <v>5</v>
      </c>
      <c r="I14" s="5">
        <f t="shared" si="0"/>
        <v>5</v>
      </c>
      <c r="J14" s="1">
        <v>8</v>
      </c>
      <c r="K14" s="5">
        <f t="shared" si="1"/>
        <v>8</v>
      </c>
      <c r="L14" s="1">
        <v>4</v>
      </c>
      <c r="M14" s="5">
        <f t="shared" si="2"/>
        <v>4</v>
      </c>
      <c r="N14" s="1">
        <v>10</v>
      </c>
      <c r="O14" s="5">
        <f t="shared" si="3"/>
        <v>10</v>
      </c>
      <c r="P14" s="1">
        <v>5</v>
      </c>
      <c r="Q14" s="5">
        <f t="shared" si="4"/>
        <v>5</v>
      </c>
      <c r="R14" s="4">
        <v>9</v>
      </c>
      <c r="S14" s="5">
        <f t="shared" si="5"/>
        <v>9</v>
      </c>
      <c r="T14" s="2">
        <v>1</v>
      </c>
      <c r="U14" s="5">
        <f t="shared" si="6"/>
        <v>1</v>
      </c>
      <c r="V14" s="2">
        <v>12</v>
      </c>
      <c r="W14" s="5">
        <f t="shared" si="7"/>
        <v>12</v>
      </c>
      <c r="X14" s="2"/>
      <c r="Y14" s="5">
        <f t="shared" si="8"/>
        <v>0</v>
      </c>
      <c r="Z14" s="5"/>
      <c r="AA14" s="5">
        <f t="shared" si="9"/>
        <v>0</v>
      </c>
      <c r="AB14" s="5"/>
      <c r="AC14" s="5">
        <f t="shared" si="10"/>
        <v>0</v>
      </c>
      <c r="AD14" s="5"/>
      <c r="AE14" s="5">
        <f t="shared" si="11"/>
        <v>0</v>
      </c>
      <c r="AF14" s="1">
        <f t="shared" si="12"/>
        <v>54</v>
      </c>
      <c r="AG14" s="1">
        <f>AF14-LARGE((I14,K14,M14,O14,Q14,S14,U14,W14,Y14,AA14,AC14,AE14),1)</f>
        <v>42</v>
      </c>
      <c r="AH14" s="1">
        <f>AG14-LARGE((I14,K14,M14,O14,Q14,S14,U14,W14,Y14,AA14,AC14,AE14),2)</f>
        <v>32</v>
      </c>
      <c r="AJ14" s="22">
        <v>32842</v>
      </c>
      <c r="AK14" s="23">
        <f t="shared" si="14"/>
        <v>11.884931506849314</v>
      </c>
      <c r="AL14" s="24" t="str">
        <f t="shared" si="15"/>
        <v>INF</v>
      </c>
    </row>
    <row r="15" spans="1:38" ht="12.75">
      <c r="A15" s="1">
        <v>6</v>
      </c>
      <c r="B15" s="1">
        <v>2904</v>
      </c>
      <c r="C15" s="1" t="s">
        <v>11</v>
      </c>
      <c r="D15" s="1" t="s">
        <v>10</v>
      </c>
      <c r="E15" s="8" t="s">
        <v>32</v>
      </c>
      <c r="F15" s="8" t="s">
        <v>119</v>
      </c>
      <c r="G15" s="25" t="str">
        <f t="shared" si="13"/>
        <v>JUV</v>
      </c>
      <c r="H15" s="1">
        <v>4</v>
      </c>
      <c r="I15" s="5">
        <f t="shared" si="0"/>
        <v>4</v>
      </c>
      <c r="J15" s="1">
        <v>2</v>
      </c>
      <c r="K15" s="5">
        <f t="shared" si="1"/>
        <v>2</v>
      </c>
      <c r="L15" s="1">
        <v>1</v>
      </c>
      <c r="M15" s="5">
        <f t="shared" si="2"/>
        <v>1</v>
      </c>
      <c r="N15" s="1">
        <v>7</v>
      </c>
      <c r="O15" s="5">
        <f t="shared" si="3"/>
        <v>7</v>
      </c>
      <c r="P15" s="1">
        <v>11</v>
      </c>
      <c r="Q15" s="5">
        <f t="shared" si="4"/>
        <v>11</v>
      </c>
      <c r="R15" s="2">
        <v>11</v>
      </c>
      <c r="S15" s="5">
        <f t="shared" si="5"/>
        <v>11</v>
      </c>
      <c r="T15" s="2">
        <v>31</v>
      </c>
      <c r="U15" s="5">
        <f t="shared" si="6"/>
        <v>31</v>
      </c>
      <c r="V15" s="2">
        <v>9</v>
      </c>
      <c r="W15" s="5">
        <f t="shared" si="7"/>
        <v>9</v>
      </c>
      <c r="X15" s="2"/>
      <c r="Y15" s="5">
        <f t="shared" si="8"/>
        <v>0</v>
      </c>
      <c r="Z15" s="5"/>
      <c r="AA15" s="5">
        <f t="shared" si="9"/>
        <v>0</v>
      </c>
      <c r="AB15" s="5"/>
      <c r="AC15" s="5">
        <f t="shared" si="10"/>
        <v>0</v>
      </c>
      <c r="AD15" s="5"/>
      <c r="AE15" s="5">
        <f t="shared" si="11"/>
        <v>0</v>
      </c>
      <c r="AF15" s="1">
        <f t="shared" si="12"/>
        <v>76</v>
      </c>
      <c r="AG15" s="1">
        <f>AF15-LARGE((I15,K15,M15,O15,Q15,S15,U15,W15,Y15,AA15,AC15,AE15),1)</f>
        <v>45</v>
      </c>
      <c r="AH15" s="1">
        <f>AG15-LARGE((I15,K15,M15,O15,Q15,S15,U15,W15,Y15,AA15,AC15,AE15),2)</f>
        <v>34</v>
      </c>
      <c r="AJ15" s="22">
        <v>32117</v>
      </c>
      <c r="AK15" s="23">
        <f t="shared" si="14"/>
        <v>13.871232876712329</v>
      </c>
      <c r="AL15" s="24" t="str">
        <f t="shared" si="15"/>
        <v>JUV</v>
      </c>
    </row>
    <row r="16" spans="1:38" ht="12.75">
      <c r="A16" s="1">
        <v>7</v>
      </c>
      <c r="B16" s="3">
        <v>3055</v>
      </c>
      <c r="C16" s="3" t="s">
        <v>15</v>
      </c>
      <c r="D16" s="3" t="s">
        <v>10</v>
      </c>
      <c r="E16" s="7"/>
      <c r="F16" s="7" t="s">
        <v>119</v>
      </c>
      <c r="G16" s="25" t="str">
        <f t="shared" si="13"/>
        <v>MIR</v>
      </c>
      <c r="H16" s="1">
        <v>1</v>
      </c>
      <c r="I16" s="5">
        <f t="shared" si="0"/>
        <v>1</v>
      </c>
      <c r="J16" s="1">
        <v>1</v>
      </c>
      <c r="K16" s="5">
        <f t="shared" si="1"/>
        <v>1</v>
      </c>
      <c r="L16" s="1">
        <v>14</v>
      </c>
      <c r="M16" s="5">
        <f t="shared" si="2"/>
        <v>14</v>
      </c>
      <c r="N16" s="1">
        <v>11</v>
      </c>
      <c r="O16" s="5">
        <f t="shared" si="3"/>
        <v>11</v>
      </c>
      <c r="P16" s="1">
        <v>2</v>
      </c>
      <c r="Q16" s="5">
        <f t="shared" si="4"/>
        <v>2</v>
      </c>
      <c r="R16" s="2">
        <v>21</v>
      </c>
      <c r="S16" s="5">
        <f t="shared" si="5"/>
        <v>21</v>
      </c>
      <c r="T16" s="2">
        <v>6</v>
      </c>
      <c r="U16" s="5">
        <f t="shared" si="6"/>
        <v>6</v>
      </c>
      <c r="V16" s="2">
        <v>11</v>
      </c>
      <c r="W16" s="5">
        <f t="shared" si="7"/>
        <v>11</v>
      </c>
      <c r="X16" s="2"/>
      <c r="Y16" s="5">
        <f t="shared" si="8"/>
        <v>0</v>
      </c>
      <c r="Z16" s="5"/>
      <c r="AA16" s="5">
        <f t="shared" si="9"/>
        <v>0</v>
      </c>
      <c r="AB16" s="5"/>
      <c r="AC16" s="5">
        <f t="shared" si="10"/>
        <v>0</v>
      </c>
      <c r="AD16" s="5"/>
      <c r="AE16" s="5">
        <f t="shared" si="11"/>
        <v>0</v>
      </c>
      <c r="AF16" s="1">
        <f t="shared" si="12"/>
        <v>67</v>
      </c>
      <c r="AG16" s="1">
        <f>AF16-LARGE((I16,K16,M16,O16,Q16,S16,U16,W16,Y16,AA16,AC16,AE16),1)</f>
        <v>46</v>
      </c>
      <c r="AH16" s="1">
        <f>AG16-LARGE((I16,K16,M16,O16,Q16,S16,U16,W16,Y16,AA16,AC16,AE16),2)</f>
        <v>32</v>
      </c>
      <c r="AJ16" s="22">
        <v>33225</v>
      </c>
      <c r="AK16" s="23">
        <f t="shared" si="14"/>
        <v>10.835616438356164</v>
      </c>
      <c r="AL16" s="24" t="str">
        <f t="shared" si="15"/>
        <v>MIR</v>
      </c>
    </row>
    <row r="17" spans="1:38" ht="12.75">
      <c r="A17" s="1">
        <v>8</v>
      </c>
      <c r="B17" s="1">
        <v>3157</v>
      </c>
      <c r="C17" s="1" t="s">
        <v>105</v>
      </c>
      <c r="D17" s="1" t="s">
        <v>52</v>
      </c>
      <c r="E17" s="8" t="s">
        <v>55</v>
      </c>
      <c r="F17" s="8" t="s">
        <v>118</v>
      </c>
      <c r="G17" s="25" t="str">
        <f t="shared" si="13"/>
        <v>INF</v>
      </c>
      <c r="H17" s="1">
        <v>6</v>
      </c>
      <c r="I17" s="5">
        <f t="shared" si="0"/>
        <v>6</v>
      </c>
      <c r="J17" s="1">
        <v>7</v>
      </c>
      <c r="K17" s="5">
        <f t="shared" si="1"/>
        <v>7</v>
      </c>
      <c r="L17" s="1">
        <v>11</v>
      </c>
      <c r="M17" s="5">
        <f t="shared" si="2"/>
        <v>11</v>
      </c>
      <c r="N17" s="1">
        <v>13</v>
      </c>
      <c r="O17" s="5">
        <f t="shared" si="3"/>
        <v>13</v>
      </c>
      <c r="P17" s="1">
        <v>7</v>
      </c>
      <c r="Q17" s="5">
        <f t="shared" si="4"/>
        <v>7</v>
      </c>
      <c r="R17" s="2">
        <v>7</v>
      </c>
      <c r="S17" s="5">
        <f t="shared" si="5"/>
        <v>7</v>
      </c>
      <c r="T17" s="2">
        <v>18</v>
      </c>
      <c r="U17" s="5">
        <f t="shared" si="6"/>
        <v>18</v>
      </c>
      <c r="V17" s="2">
        <v>6</v>
      </c>
      <c r="W17" s="5">
        <f t="shared" si="7"/>
        <v>6</v>
      </c>
      <c r="X17" s="2"/>
      <c r="Y17" s="5">
        <f t="shared" si="8"/>
        <v>0</v>
      </c>
      <c r="Z17" s="5"/>
      <c r="AA17" s="5">
        <f t="shared" si="9"/>
        <v>0</v>
      </c>
      <c r="AB17" s="5"/>
      <c r="AC17" s="5">
        <f t="shared" si="10"/>
        <v>0</v>
      </c>
      <c r="AD17" s="5"/>
      <c r="AE17" s="5">
        <f t="shared" si="11"/>
        <v>0</v>
      </c>
      <c r="AF17" s="1">
        <f t="shared" si="12"/>
        <v>75</v>
      </c>
      <c r="AG17" s="1">
        <f>AF17-LARGE((I17,K17,M17,O17,Q17,S17,U17,W17,Y17,AA17,AC17,AE17),1)</f>
        <v>57</v>
      </c>
      <c r="AH17" s="1">
        <f>AG17-LARGE((I17,K17,M17,O17,Q17,S17,U17,W17,Y17,AA17,AC17,AE17),2)</f>
        <v>44</v>
      </c>
      <c r="AJ17" s="22">
        <v>32469</v>
      </c>
      <c r="AK17" s="23">
        <f t="shared" si="14"/>
        <v>12.906849315068493</v>
      </c>
      <c r="AL17" s="24" t="str">
        <f t="shared" si="15"/>
        <v>INF</v>
      </c>
    </row>
    <row r="18" spans="1:38" ht="12.75">
      <c r="A18" s="1">
        <v>9</v>
      </c>
      <c r="B18" s="3">
        <v>3009</v>
      </c>
      <c r="C18" s="3" t="s">
        <v>17</v>
      </c>
      <c r="D18" s="3" t="s">
        <v>10</v>
      </c>
      <c r="E18" s="7"/>
      <c r="F18" s="7" t="s">
        <v>118</v>
      </c>
      <c r="G18" s="25" t="str">
        <f t="shared" si="13"/>
        <v>INF</v>
      </c>
      <c r="H18" s="1">
        <v>2</v>
      </c>
      <c r="I18" s="5">
        <f t="shared" si="0"/>
        <v>2</v>
      </c>
      <c r="J18" s="1">
        <v>20</v>
      </c>
      <c r="K18" s="5">
        <f t="shared" si="1"/>
        <v>20</v>
      </c>
      <c r="L18" s="1">
        <v>2</v>
      </c>
      <c r="M18" s="5">
        <f t="shared" si="2"/>
        <v>2</v>
      </c>
      <c r="N18" s="1">
        <v>5</v>
      </c>
      <c r="O18" s="5">
        <f t="shared" si="3"/>
        <v>5</v>
      </c>
      <c r="P18" s="3">
        <v>12</v>
      </c>
      <c r="Q18" s="5">
        <f t="shared" si="4"/>
        <v>12</v>
      </c>
      <c r="R18" s="2">
        <v>12</v>
      </c>
      <c r="S18" s="5">
        <f t="shared" si="5"/>
        <v>12</v>
      </c>
      <c r="T18" s="2">
        <v>19</v>
      </c>
      <c r="U18" s="5">
        <f t="shared" si="6"/>
        <v>19</v>
      </c>
      <c r="V18" s="2">
        <v>5</v>
      </c>
      <c r="W18" s="5">
        <f t="shared" si="7"/>
        <v>5</v>
      </c>
      <c r="X18" s="2"/>
      <c r="Y18" s="5">
        <f t="shared" si="8"/>
        <v>0</v>
      </c>
      <c r="Z18" s="5"/>
      <c r="AA18" s="5">
        <f t="shared" si="9"/>
        <v>0</v>
      </c>
      <c r="AB18" s="5"/>
      <c r="AC18" s="5">
        <f t="shared" si="10"/>
        <v>0</v>
      </c>
      <c r="AD18" s="5"/>
      <c r="AE18" s="5">
        <f t="shared" si="11"/>
        <v>0</v>
      </c>
      <c r="AF18" s="1">
        <f t="shared" si="12"/>
        <v>77</v>
      </c>
      <c r="AG18" s="1">
        <f>AF18-LARGE((I18,K18,M18,O18,Q18,S18,U18,W18,Y18,AA18,AC18,AE18),1)</f>
        <v>57</v>
      </c>
      <c r="AH18" s="1">
        <f>AG18-LARGE((I18,K18,M18,O18,Q18,S18,U18,W18,Y18,AA18,AC18,AE18),2)</f>
        <v>38</v>
      </c>
      <c r="AJ18" s="22">
        <v>32793</v>
      </c>
      <c r="AK18" s="23">
        <f t="shared" si="14"/>
        <v>12.01917808219178</v>
      </c>
      <c r="AL18" s="24" t="str">
        <f t="shared" si="15"/>
        <v>INF</v>
      </c>
    </row>
    <row r="19" spans="1:38" ht="12.75">
      <c r="A19" s="1">
        <v>10</v>
      </c>
      <c r="B19" s="1">
        <v>2762</v>
      </c>
      <c r="C19" s="1" t="s">
        <v>57</v>
      </c>
      <c r="D19" s="1" t="s">
        <v>52</v>
      </c>
      <c r="E19" s="8"/>
      <c r="F19" s="8" t="s">
        <v>118</v>
      </c>
      <c r="G19" s="25" t="str">
        <f t="shared" si="13"/>
        <v>JUV</v>
      </c>
      <c r="H19" s="1">
        <v>23</v>
      </c>
      <c r="I19" s="5">
        <f t="shared" si="0"/>
        <v>23</v>
      </c>
      <c r="J19" s="1">
        <v>24</v>
      </c>
      <c r="K19" s="5">
        <f t="shared" si="1"/>
        <v>24</v>
      </c>
      <c r="L19" s="1">
        <v>6</v>
      </c>
      <c r="M19" s="5">
        <f t="shared" si="2"/>
        <v>6</v>
      </c>
      <c r="N19" s="1">
        <v>8</v>
      </c>
      <c r="O19" s="5">
        <f t="shared" si="3"/>
        <v>8</v>
      </c>
      <c r="P19" s="1">
        <v>8</v>
      </c>
      <c r="Q19" s="5">
        <f t="shared" si="4"/>
        <v>8</v>
      </c>
      <c r="R19" s="2">
        <v>5</v>
      </c>
      <c r="S19" s="5">
        <f t="shared" si="5"/>
        <v>5</v>
      </c>
      <c r="T19" s="2">
        <v>5</v>
      </c>
      <c r="U19" s="5">
        <f t="shared" si="6"/>
        <v>5</v>
      </c>
      <c r="V19" s="2">
        <v>7</v>
      </c>
      <c r="W19" s="5">
        <f t="shared" si="7"/>
        <v>7</v>
      </c>
      <c r="X19" s="2"/>
      <c r="Y19" s="5">
        <f t="shared" si="8"/>
        <v>0</v>
      </c>
      <c r="Z19" s="5"/>
      <c r="AA19" s="5">
        <f t="shared" si="9"/>
        <v>0</v>
      </c>
      <c r="AB19" s="5"/>
      <c r="AC19" s="5">
        <f t="shared" si="10"/>
        <v>0</v>
      </c>
      <c r="AD19" s="5"/>
      <c r="AE19" s="5">
        <f t="shared" si="11"/>
        <v>0</v>
      </c>
      <c r="AF19" s="1">
        <f t="shared" si="12"/>
        <v>86</v>
      </c>
      <c r="AG19" s="1">
        <f>AF19-LARGE((I19,K19,M19,O19,Q19,S19,U19,W19,Y19,AA19,AC19,AE19),1)</f>
        <v>62</v>
      </c>
      <c r="AH19" s="1">
        <f>AG19-LARGE((I19,K19,M19,O19,Q19,S19,U19,W19,Y19,AA19,AC19,AE19),2)</f>
        <v>39</v>
      </c>
      <c r="AJ19" s="22">
        <v>32240</v>
      </c>
      <c r="AK19" s="23">
        <f t="shared" si="14"/>
        <v>13.534246575342467</v>
      </c>
      <c r="AL19" s="24" t="str">
        <f t="shared" si="15"/>
        <v>JUV</v>
      </c>
    </row>
    <row r="20" spans="1:38" ht="12.75">
      <c r="A20" s="1">
        <v>11</v>
      </c>
      <c r="B20" s="3">
        <v>3002</v>
      </c>
      <c r="C20" s="3" t="s">
        <v>12</v>
      </c>
      <c r="D20" s="3" t="s">
        <v>10</v>
      </c>
      <c r="E20" s="7"/>
      <c r="F20" s="7" t="s">
        <v>118</v>
      </c>
      <c r="G20" s="25" t="str">
        <f t="shared" si="13"/>
        <v>INF</v>
      </c>
      <c r="H20" s="1">
        <v>10</v>
      </c>
      <c r="I20" s="5">
        <f t="shared" si="0"/>
        <v>10</v>
      </c>
      <c r="J20" s="1">
        <v>10</v>
      </c>
      <c r="K20" s="5">
        <f t="shared" si="1"/>
        <v>10</v>
      </c>
      <c r="L20" s="1">
        <v>9</v>
      </c>
      <c r="M20" s="5">
        <f t="shared" si="2"/>
        <v>9</v>
      </c>
      <c r="N20" s="1">
        <v>21</v>
      </c>
      <c r="O20" s="5">
        <f t="shared" si="3"/>
        <v>21</v>
      </c>
      <c r="P20" s="1">
        <v>23</v>
      </c>
      <c r="Q20" s="5">
        <f t="shared" si="4"/>
        <v>23</v>
      </c>
      <c r="R20" s="2">
        <v>1</v>
      </c>
      <c r="S20" s="5">
        <f t="shared" si="5"/>
        <v>1</v>
      </c>
      <c r="T20" s="2">
        <v>20</v>
      </c>
      <c r="U20" s="5">
        <f t="shared" si="6"/>
        <v>20</v>
      </c>
      <c r="V20" s="2">
        <v>8</v>
      </c>
      <c r="W20" s="5">
        <f t="shared" si="7"/>
        <v>8</v>
      </c>
      <c r="X20" s="2"/>
      <c r="Y20" s="5">
        <f t="shared" si="8"/>
        <v>0</v>
      </c>
      <c r="Z20" s="5"/>
      <c r="AA20" s="5">
        <f t="shared" si="9"/>
        <v>0</v>
      </c>
      <c r="AB20" s="5"/>
      <c r="AC20" s="5">
        <f t="shared" si="10"/>
        <v>0</v>
      </c>
      <c r="AD20" s="5"/>
      <c r="AE20" s="5">
        <f t="shared" si="11"/>
        <v>0</v>
      </c>
      <c r="AF20" s="1">
        <f t="shared" si="12"/>
        <v>102</v>
      </c>
      <c r="AG20" s="1">
        <f>AF20-LARGE((I20,K20,M20,O20,Q20,S20,U20,W20,Y20,AA20,AC20,AE20),1)</f>
        <v>79</v>
      </c>
      <c r="AH20" s="1">
        <f>AG20-LARGE((I20,K20,M20,O20,Q20,S20,U20,W20,Y20,AA20,AC20,AE20),2)</f>
        <v>58</v>
      </c>
      <c r="AJ20" s="22">
        <v>33083</v>
      </c>
      <c r="AK20" s="23">
        <f t="shared" si="14"/>
        <v>11.224657534246575</v>
      </c>
      <c r="AL20" s="24" t="str">
        <f t="shared" si="15"/>
        <v>INF</v>
      </c>
    </row>
    <row r="21" spans="1:38" ht="12.75">
      <c r="A21" s="1">
        <v>12</v>
      </c>
      <c r="B21" s="3">
        <v>2628</v>
      </c>
      <c r="C21" s="3" t="s">
        <v>44</v>
      </c>
      <c r="D21" s="3" t="s">
        <v>41</v>
      </c>
      <c r="E21" s="7" t="s">
        <v>45</v>
      </c>
      <c r="F21" s="7" t="s">
        <v>118</v>
      </c>
      <c r="G21" s="25" t="str">
        <f t="shared" si="13"/>
        <v>INF</v>
      </c>
      <c r="H21" s="1">
        <v>15</v>
      </c>
      <c r="I21" s="5">
        <f t="shared" si="0"/>
        <v>15</v>
      </c>
      <c r="J21" s="1">
        <v>17</v>
      </c>
      <c r="K21" s="5">
        <f t="shared" si="1"/>
        <v>17</v>
      </c>
      <c r="L21" s="1">
        <v>16</v>
      </c>
      <c r="M21" s="5">
        <f t="shared" si="2"/>
        <v>16</v>
      </c>
      <c r="N21" s="1">
        <v>9</v>
      </c>
      <c r="O21" s="5">
        <f t="shared" si="3"/>
        <v>9</v>
      </c>
      <c r="P21" s="1">
        <v>9</v>
      </c>
      <c r="Q21" s="5">
        <f t="shared" si="4"/>
        <v>9</v>
      </c>
      <c r="R21" s="2">
        <v>10</v>
      </c>
      <c r="S21" s="5">
        <f t="shared" si="5"/>
        <v>10</v>
      </c>
      <c r="T21" s="2">
        <v>14</v>
      </c>
      <c r="U21" s="5">
        <f t="shared" si="6"/>
        <v>14</v>
      </c>
      <c r="V21" s="2">
        <v>10</v>
      </c>
      <c r="W21" s="5">
        <f t="shared" si="7"/>
        <v>10</v>
      </c>
      <c r="X21" s="2"/>
      <c r="Y21" s="5">
        <f t="shared" si="8"/>
        <v>0</v>
      </c>
      <c r="Z21" s="5"/>
      <c r="AA21" s="5">
        <f t="shared" si="9"/>
        <v>0</v>
      </c>
      <c r="AB21" s="5"/>
      <c r="AC21" s="5">
        <f t="shared" si="10"/>
        <v>0</v>
      </c>
      <c r="AD21" s="5"/>
      <c r="AE21" s="5">
        <f t="shared" si="11"/>
        <v>0</v>
      </c>
      <c r="AF21" s="1">
        <f t="shared" si="12"/>
        <v>100</v>
      </c>
      <c r="AG21" s="1">
        <f>AF21-LARGE((I21,K21,M21,O21,Q21,S21,U21,W21,Y21,AA21,AC21,AE21),1)</f>
        <v>83</v>
      </c>
      <c r="AH21" s="1">
        <f>AG21-LARGE((I21,K21,M21,O21,Q21,S21,U21,W21,Y21,AA21,AC21,AE21),2)</f>
        <v>67</v>
      </c>
      <c r="AJ21" s="22">
        <v>32614</v>
      </c>
      <c r="AK21" s="23">
        <f t="shared" si="14"/>
        <v>12.509589041095891</v>
      </c>
      <c r="AL21" s="24" t="str">
        <f t="shared" si="15"/>
        <v>INF</v>
      </c>
    </row>
    <row r="22" spans="1:38" ht="12.75">
      <c r="A22" s="1">
        <v>13</v>
      </c>
      <c r="B22" s="3">
        <v>7</v>
      </c>
      <c r="C22" s="3" t="s">
        <v>100</v>
      </c>
      <c r="D22" s="3" t="s">
        <v>46</v>
      </c>
      <c r="E22" s="7" t="s">
        <v>101</v>
      </c>
      <c r="F22" s="7" t="s">
        <v>118</v>
      </c>
      <c r="G22" s="25" t="str">
        <f t="shared" si="13"/>
        <v>MIR</v>
      </c>
      <c r="H22" s="1">
        <v>19</v>
      </c>
      <c r="I22" s="5">
        <f t="shared" si="0"/>
        <v>19</v>
      </c>
      <c r="J22" s="1">
        <v>5</v>
      </c>
      <c r="K22" s="5">
        <f t="shared" si="1"/>
        <v>5</v>
      </c>
      <c r="L22" s="1">
        <v>12</v>
      </c>
      <c r="M22" s="5">
        <f t="shared" si="2"/>
        <v>12</v>
      </c>
      <c r="N22" s="1">
        <v>25</v>
      </c>
      <c r="O22" s="5">
        <f t="shared" si="3"/>
        <v>25</v>
      </c>
      <c r="P22" s="3">
        <v>14</v>
      </c>
      <c r="Q22" s="5">
        <f t="shared" si="4"/>
        <v>14</v>
      </c>
      <c r="R22" s="2">
        <v>8</v>
      </c>
      <c r="S22" s="5">
        <f t="shared" si="5"/>
        <v>8</v>
      </c>
      <c r="T22" s="2">
        <v>9</v>
      </c>
      <c r="U22" s="5">
        <f t="shared" si="6"/>
        <v>9</v>
      </c>
      <c r="V22" s="2">
        <v>17</v>
      </c>
      <c r="W22" s="5">
        <f t="shared" si="7"/>
        <v>17</v>
      </c>
      <c r="X22" s="2"/>
      <c r="Y22" s="5">
        <f t="shared" si="8"/>
        <v>0</v>
      </c>
      <c r="Z22" s="5"/>
      <c r="AA22" s="5">
        <f t="shared" si="9"/>
        <v>0</v>
      </c>
      <c r="AB22" s="5"/>
      <c r="AC22" s="5">
        <f t="shared" si="10"/>
        <v>0</v>
      </c>
      <c r="AD22" s="5"/>
      <c r="AE22" s="5">
        <f t="shared" si="11"/>
        <v>0</v>
      </c>
      <c r="AF22" s="1">
        <f t="shared" si="12"/>
        <v>109</v>
      </c>
      <c r="AG22" s="1">
        <f>AF22-LARGE((I22,K22,M22,O22,Q22,S22,U22,W22,Y22,AA22,AC22,AE22),1)</f>
        <v>84</v>
      </c>
      <c r="AH22" s="1">
        <f>AG22-LARGE((I22,K22,M22,O22,Q22,S22,U22,W22,Y22,AA22,AC22,AE22),2)</f>
        <v>65</v>
      </c>
      <c r="AJ22" s="22">
        <v>33280</v>
      </c>
      <c r="AK22" s="23">
        <f t="shared" si="14"/>
        <v>10.684931506849315</v>
      </c>
      <c r="AL22" s="24" t="str">
        <f t="shared" si="15"/>
        <v>MIR</v>
      </c>
    </row>
    <row r="23" spans="1:38" ht="12.75">
      <c r="A23" s="1">
        <v>14</v>
      </c>
      <c r="B23" s="3">
        <v>3094</v>
      </c>
      <c r="C23" s="3" t="s">
        <v>72</v>
      </c>
      <c r="D23" s="3" t="s">
        <v>10</v>
      </c>
      <c r="E23" s="7"/>
      <c r="F23" s="7" t="s">
        <v>119</v>
      </c>
      <c r="G23" s="25" t="str">
        <f t="shared" si="13"/>
        <v>JUV</v>
      </c>
      <c r="H23" s="1">
        <v>7</v>
      </c>
      <c r="I23" s="5">
        <f t="shared" si="0"/>
        <v>7</v>
      </c>
      <c r="J23" s="1">
        <v>9</v>
      </c>
      <c r="K23" s="5">
        <f t="shared" si="1"/>
        <v>9</v>
      </c>
      <c r="L23" s="1">
        <v>10</v>
      </c>
      <c r="M23" s="5">
        <f t="shared" si="2"/>
        <v>10</v>
      </c>
      <c r="N23" s="1">
        <v>12</v>
      </c>
      <c r="O23" s="5">
        <f t="shared" si="3"/>
        <v>12</v>
      </c>
      <c r="P23" s="3">
        <v>20</v>
      </c>
      <c r="Q23" s="5">
        <f t="shared" si="4"/>
        <v>20</v>
      </c>
      <c r="R23" s="4">
        <v>20</v>
      </c>
      <c r="S23" s="5">
        <f t="shared" si="5"/>
        <v>20</v>
      </c>
      <c r="T23" s="2">
        <v>13</v>
      </c>
      <c r="U23" s="5">
        <f t="shared" si="6"/>
        <v>13</v>
      </c>
      <c r="V23" s="2">
        <v>13</v>
      </c>
      <c r="W23" s="5">
        <f t="shared" si="7"/>
        <v>13</v>
      </c>
      <c r="X23" s="2"/>
      <c r="Y23" s="5">
        <f t="shared" si="8"/>
        <v>0</v>
      </c>
      <c r="Z23" s="5"/>
      <c r="AA23" s="5">
        <f t="shared" si="9"/>
        <v>0</v>
      </c>
      <c r="AB23" s="5"/>
      <c r="AC23" s="5">
        <f t="shared" si="10"/>
        <v>0</v>
      </c>
      <c r="AD23" s="5"/>
      <c r="AE23" s="5">
        <f t="shared" si="11"/>
        <v>0</v>
      </c>
      <c r="AF23" s="1">
        <f t="shared" si="12"/>
        <v>104</v>
      </c>
      <c r="AG23" s="1">
        <f>AF23-LARGE((I23,K23,M23,O23,Q23,S23,U23,W23,Y23,AA23,AC23,AE23),1)</f>
        <v>84</v>
      </c>
      <c r="AH23" s="1">
        <f>AG23-LARGE((I23,K23,M23,O23,Q23,S23,U23,W23,Y23,AA23,AC23,AE23),2)</f>
        <v>64</v>
      </c>
      <c r="AK23" s="23">
        <f t="shared" si="14"/>
        <v>101.86301369863014</v>
      </c>
      <c r="AL23" s="24" t="str">
        <f t="shared" si="15"/>
        <v>JUV</v>
      </c>
    </row>
    <row r="24" spans="1:38" ht="12.75">
      <c r="A24" s="1">
        <v>15</v>
      </c>
      <c r="B24" s="1">
        <v>3063</v>
      </c>
      <c r="C24" s="1" t="s">
        <v>104</v>
      </c>
      <c r="D24" s="1" t="s">
        <v>52</v>
      </c>
      <c r="E24" s="8"/>
      <c r="F24" s="8" t="s">
        <v>118</v>
      </c>
      <c r="G24" s="25" t="str">
        <f t="shared" si="13"/>
        <v>JUV</v>
      </c>
      <c r="H24" s="1">
        <v>11</v>
      </c>
      <c r="I24" s="5">
        <f t="shared" si="0"/>
        <v>11</v>
      </c>
      <c r="J24" s="1">
        <v>11</v>
      </c>
      <c r="K24" s="5">
        <f t="shared" si="1"/>
        <v>11</v>
      </c>
      <c r="L24" s="1">
        <v>13</v>
      </c>
      <c r="M24" s="5">
        <f t="shared" si="2"/>
        <v>13</v>
      </c>
      <c r="N24" s="1">
        <v>19</v>
      </c>
      <c r="O24" s="5">
        <f t="shared" si="3"/>
        <v>19</v>
      </c>
      <c r="P24" s="1">
        <v>19</v>
      </c>
      <c r="Q24" s="5">
        <f t="shared" si="4"/>
        <v>19</v>
      </c>
      <c r="R24" s="2">
        <v>31</v>
      </c>
      <c r="S24" s="5">
        <f t="shared" si="5"/>
        <v>31</v>
      </c>
      <c r="T24" s="2">
        <v>16</v>
      </c>
      <c r="U24" s="5">
        <f t="shared" si="6"/>
        <v>16</v>
      </c>
      <c r="V24" s="2">
        <v>27</v>
      </c>
      <c r="W24" s="5">
        <f t="shared" si="7"/>
        <v>27</v>
      </c>
      <c r="X24" s="2"/>
      <c r="Y24" s="5">
        <f t="shared" si="8"/>
        <v>0</v>
      </c>
      <c r="Z24" s="5"/>
      <c r="AA24" s="5">
        <f t="shared" si="9"/>
        <v>0</v>
      </c>
      <c r="AB24" s="5"/>
      <c r="AC24" s="5">
        <f t="shared" si="10"/>
        <v>0</v>
      </c>
      <c r="AD24" s="5"/>
      <c r="AE24" s="5">
        <f t="shared" si="11"/>
        <v>0</v>
      </c>
      <c r="AF24" s="1">
        <f t="shared" si="12"/>
        <v>147</v>
      </c>
      <c r="AG24" s="1">
        <f>AF24-LARGE((I24,K24,M24,O24,Q24,S24,U24,W24,Y24,AA24,AC24,AE24),1)</f>
        <v>116</v>
      </c>
      <c r="AH24" s="1">
        <f>AG24-LARGE((I24,K24,M24,O24,Q24,S24,U24,W24,Y24,AA24,AC24,AE24),2)</f>
        <v>89</v>
      </c>
      <c r="AJ24" s="22">
        <v>32240</v>
      </c>
      <c r="AK24" s="23">
        <f t="shared" si="14"/>
        <v>13.534246575342467</v>
      </c>
      <c r="AL24" s="24" t="str">
        <f t="shared" si="15"/>
        <v>JUV</v>
      </c>
    </row>
    <row r="25" spans="1:38" ht="12.75">
      <c r="A25" s="1">
        <v>16</v>
      </c>
      <c r="B25" s="3">
        <v>3097</v>
      </c>
      <c r="C25" s="3" t="s">
        <v>73</v>
      </c>
      <c r="D25" s="3" t="s">
        <v>10</v>
      </c>
      <c r="E25" s="7" t="s">
        <v>74</v>
      </c>
      <c r="F25" s="7" t="s">
        <v>119</v>
      </c>
      <c r="G25" s="25" t="str">
        <f t="shared" si="13"/>
        <v>JUV</v>
      </c>
      <c r="H25" s="3">
        <v>12</v>
      </c>
      <c r="I25" s="5">
        <f t="shared" si="0"/>
        <v>12</v>
      </c>
      <c r="J25" s="3">
        <v>27</v>
      </c>
      <c r="K25" s="5">
        <f t="shared" si="1"/>
        <v>27</v>
      </c>
      <c r="L25" s="3">
        <v>17</v>
      </c>
      <c r="M25" s="5">
        <f t="shared" si="2"/>
        <v>17</v>
      </c>
      <c r="N25" s="3">
        <v>14</v>
      </c>
      <c r="O25" s="5">
        <f t="shared" si="3"/>
        <v>14</v>
      </c>
      <c r="P25" s="3">
        <v>10</v>
      </c>
      <c r="Q25" s="5">
        <f t="shared" si="4"/>
        <v>10</v>
      </c>
      <c r="R25" s="2">
        <v>23</v>
      </c>
      <c r="S25" s="5">
        <f t="shared" si="5"/>
        <v>23</v>
      </c>
      <c r="T25" s="2">
        <v>24</v>
      </c>
      <c r="U25" s="5">
        <f t="shared" si="6"/>
        <v>24</v>
      </c>
      <c r="V25" s="2">
        <v>22</v>
      </c>
      <c r="W25" s="5">
        <f t="shared" si="7"/>
        <v>22</v>
      </c>
      <c r="X25" s="2"/>
      <c r="Y25" s="5">
        <f t="shared" si="8"/>
        <v>0</v>
      </c>
      <c r="Z25" s="5"/>
      <c r="AA25" s="5">
        <f t="shared" si="9"/>
        <v>0</v>
      </c>
      <c r="AB25" s="5"/>
      <c r="AC25" s="5">
        <f t="shared" si="10"/>
        <v>0</v>
      </c>
      <c r="AD25" s="5"/>
      <c r="AE25" s="5">
        <f t="shared" si="11"/>
        <v>0</v>
      </c>
      <c r="AF25" s="1">
        <f t="shared" si="12"/>
        <v>149</v>
      </c>
      <c r="AG25" s="1">
        <f>AF25-LARGE((I25,K25,M25,O25,Q25,S25,U25,W25,Y25,AA25,AC25,AE25),1)</f>
        <v>122</v>
      </c>
      <c r="AH25" s="1">
        <f>AG25-LARGE((I25,K25,M25,O25,Q25,S25,U25,W25,Y25,AA25,AC25,AE25),2)</f>
        <v>98</v>
      </c>
      <c r="AJ25" s="22">
        <v>32433</v>
      </c>
      <c r="AK25" s="23">
        <f t="shared" si="14"/>
        <v>13.005479452054795</v>
      </c>
      <c r="AL25" s="24" t="str">
        <f t="shared" si="15"/>
        <v>JUV</v>
      </c>
    </row>
    <row r="26" spans="1:38" ht="12.75">
      <c r="A26" s="1">
        <v>17</v>
      </c>
      <c r="B26" s="3">
        <v>2499</v>
      </c>
      <c r="C26" s="3" t="s">
        <v>42</v>
      </c>
      <c r="D26" s="3" t="s">
        <v>41</v>
      </c>
      <c r="E26" s="7" t="s">
        <v>43</v>
      </c>
      <c r="F26" s="7" t="s">
        <v>118</v>
      </c>
      <c r="G26" s="25" t="str">
        <f t="shared" si="13"/>
        <v>INF</v>
      </c>
      <c r="H26" s="1">
        <v>17</v>
      </c>
      <c r="I26" s="5">
        <f t="shared" si="0"/>
        <v>17</v>
      </c>
      <c r="J26" s="3">
        <v>31</v>
      </c>
      <c r="K26" s="5">
        <f t="shared" si="1"/>
        <v>31</v>
      </c>
      <c r="L26" s="1">
        <v>26</v>
      </c>
      <c r="M26" s="5">
        <f t="shared" si="2"/>
        <v>26</v>
      </c>
      <c r="N26" s="1">
        <v>17</v>
      </c>
      <c r="O26" s="5">
        <f t="shared" si="3"/>
        <v>17</v>
      </c>
      <c r="P26" s="1">
        <v>17</v>
      </c>
      <c r="Q26" s="5">
        <f t="shared" si="4"/>
        <v>17</v>
      </c>
      <c r="R26" s="2">
        <v>13</v>
      </c>
      <c r="S26" s="5">
        <f t="shared" si="5"/>
        <v>13</v>
      </c>
      <c r="T26" s="2">
        <v>12</v>
      </c>
      <c r="U26" s="5">
        <f t="shared" si="6"/>
        <v>12</v>
      </c>
      <c r="V26" s="2">
        <v>20</v>
      </c>
      <c r="W26" s="5">
        <f t="shared" si="7"/>
        <v>20</v>
      </c>
      <c r="X26" s="2"/>
      <c r="Y26" s="5">
        <f t="shared" si="8"/>
        <v>0</v>
      </c>
      <c r="Z26" s="5"/>
      <c r="AA26" s="5">
        <f t="shared" si="9"/>
        <v>0</v>
      </c>
      <c r="AB26" s="5"/>
      <c r="AC26" s="5">
        <f t="shared" si="10"/>
        <v>0</v>
      </c>
      <c r="AD26" s="5"/>
      <c r="AE26" s="5">
        <f t="shared" si="11"/>
        <v>0</v>
      </c>
      <c r="AF26" s="1">
        <f t="shared" si="12"/>
        <v>153</v>
      </c>
      <c r="AG26" s="1">
        <f>AF26-LARGE((I26,K26,M26,O26,Q26,S26,U26,W26,Y26,AA26,AC26,AE26),1)</f>
        <v>122</v>
      </c>
      <c r="AH26" s="1">
        <f>AG26-LARGE((I26,K26,M26,O26,Q26,S26,U26,W26,Y26,AA26,AC26,AE26),2)</f>
        <v>96</v>
      </c>
      <c r="AJ26" s="22">
        <v>32529</v>
      </c>
      <c r="AK26" s="23">
        <f t="shared" si="14"/>
        <v>12.742465753424657</v>
      </c>
      <c r="AL26" s="24" t="str">
        <f t="shared" si="15"/>
        <v>INF</v>
      </c>
    </row>
    <row r="27" spans="1:38" ht="12.75">
      <c r="A27" s="1">
        <v>18</v>
      </c>
      <c r="B27" s="3">
        <v>2949</v>
      </c>
      <c r="C27" s="3" t="s">
        <v>99</v>
      </c>
      <c r="D27" s="3" t="s">
        <v>58</v>
      </c>
      <c r="E27" s="7" t="s">
        <v>63</v>
      </c>
      <c r="F27" s="7" t="s">
        <v>118</v>
      </c>
      <c r="G27" s="25" t="str">
        <f t="shared" si="13"/>
        <v>JUV</v>
      </c>
      <c r="H27" s="1">
        <v>9</v>
      </c>
      <c r="I27" s="5">
        <f t="shared" si="0"/>
        <v>9</v>
      </c>
      <c r="J27" s="1">
        <v>13</v>
      </c>
      <c r="K27" s="5">
        <f t="shared" si="1"/>
        <v>13</v>
      </c>
      <c r="L27" s="3">
        <v>19</v>
      </c>
      <c r="M27" s="5">
        <f t="shared" si="2"/>
        <v>19</v>
      </c>
      <c r="N27" s="1">
        <v>26</v>
      </c>
      <c r="O27" s="5">
        <f t="shared" si="3"/>
        <v>26</v>
      </c>
      <c r="P27" s="1">
        <v>15</v>
      </c>
      <c r="Q27" s="5">
        <f t="shared" si="4"/>
        <v>15</v>
      </c>
      <c r="R27" s="4">
        <v>18</v>
      </c>
      <c r="S27" s="5">
        <f t="shared" si="5"/>
        <v>18</v>
      </c>
      <c r="T27" s="2">
        <v>25</v>
      </c>
      <c r="U27" s="5">
        <f t="shared" si="6"/>
        <v>25</v>
      </c>
      <c r="V27" s="2">
        <v>29</v>
      </c>
      <c r="W27" s="5">
        <f t="shared" si="7"/>
        <v>29</v>
      </c>
      <c r="X27" s="2"/>
      <c r="Y27" s="5">
        <f t="shared" si="8"/>
        <v>0</v>
      </c>
      <c r="Z27" s="5"/>
      <c r="AA27" s="5">
        <f t="shared" si="9"/>
        <v>0</v>
      </c>
      <c r="AB27" s="5"/>
      <c r="AC27" s="5">
        <f t="shared" si="10"/>
        <v>0</v>
      </c>
      <c r="AD27" s="5"/>
      <c r="AE27" s="5">
        <f t="shared" si="11"/>
        <v>0</v>
      </c>
      <c r="AF27" s="1">
        <f t="shared" si="12"/>
        <v>154</v>
      </c>
      <c r="AG27" s="1">
        <f>AF27-LARGE((I27,K27,M27,O27,Q27,S27,U27,W27,Y27,AA27,AC27,AE27),1)</f>
        <v>125</v>
      </c>
      <c r="AH27" s="1">
        <f>AG27-LARGE((I27,K27,M27,O27,Q27,S27,U27,W27,Y27,AA27,AC27,AE27),2)</f>
        <v>99</v>
      </c>
      <c r="AJ27" s="22">
        <v>31873</v>
      </c>
      <c r="AK27" s="23">
        <f t="shared" si="14"/>
        <v>14.53972602739726</v>
      </c>
      <c r="AL27" s="24" t="str">
        <f t="shared" si="15"/>
        <v>JUV</v>
      </c>
    </row>
    <row r="28" spans="1:38" ht="12.75">
      <c r="A28" s="1">
        <v>19</v>
      </c>
      <c r="B28" s="3">
        <v>2896</v>
      </c>
      <c r="C28" s="3" t="s">
        <v>18</v>
      </c>
      <c r="D28" s="3" t="s">
        <v>10</v>
      </c>
      <c r="E28" s="7" t="s">
        <v>20</v>
      </c>
      <c r="F28" s="7" t="s">
        <v>119</v>
      </c>
      <c r="G28" s="25" t="str">
        <f t="shared" si="13"/>
        <v>JUV</v>
      </c>
      <c r="H28" s="3">
        <v>16</v>
      </c>
      <c r="I28" s="5">
        <f t="shared" si="0"/>
        <v>16</v>
      </c>
      <c r="J28" s="3">
        <v>19</v>
      </c>
      <c r="K28" s="5">
        <f t="shared" si="1"/>
        <v>19</v>
      </c>
      <c r="L28" s="1">
        <v>20</v>
      </c>
      <c r="M28" s="5">
        <f t="shared" si="2"/>
        <v>20</v>
      </c>
      <c r="N28" s="3">
        <v>20</v>
      </c>
      <c r="O28" s="5">
        <f t="shared" si="3"/>
        <v>20</v>
      </c>
      <c r="P28" s="3">
        <v>22</v>
      </c>
      <c r="Q28" s="5">
        <f t="shared" si="4"/>
        <v>22</v>
      </c>
      <c r="R28" s="2">
        <v>24</v>
      </c>
      <c r="S28" s="5">
        <f t="shared" si="5"/>
        <v>24</v>
      </c>
      <c r="T28" s="2">
        <v>15</v>
      </c>
      <c r="U28" s="5">
        <f t="shared" si="6"/>
        <v>15</v>
      </c>
      <c r="V28" s="2">
        <v>16</v>
      </c>
      <c r="W28" s="5">
        <f t="shared" si="7"/>
        <v>16</v>
      </c>
      <c r="X28" s="2"/>
      <c r="Y28" s="5">
        <f t="shared" si="8"/>
        <v>0</v>
      </c>
      <c r="Z28" s="5"/>
      <c r="AA28" s="5">
        <f t="shared" si="9"/>
        <v>0</v>
      </c>
      <c r="AB28" s="5"/>
      <c r="AC28" s="5">
        <f t="shared" si="10"/>
        <v>0</v>
      </c>
      <c r="AD28" s="5"/>
      <c r="AE28" s="5">
        <f t="shared" si="11"/>
        <v>0</v>
      </c>
      <c r="AF28" s="1">
        <f t="shared" si="12"/>
        <v>152</v>
      </c>
      <c r="AG28" s="1">
        <f>AF28-LARGE((I28,K28,M28,O28,Q28,S28,U28,W28,Y28,AA28,AC28,AE28),1)</f>
        <v>128</v>
      </c>
      <c r="AH28" s="1">
        <f>AG28-LARGE((I28,K28,M28,O28,Q28,S28,U28,W28,Y28,AA28,AC28,AE28),2)</f>
        <v>106</v>
      </c>
      <c r="AJ28" s="22">
        <v>32023</v>
      </c>
      <c r="AK28" s="23">
        <f t="shared" si="14"/>
        <v>14.128767123287671</v>
      </c>
      <c r="AL28" s="24" t="str">
        <f t="shared" si="15"/>
        <v>JUV</v>
      </c>
    </row>
    <row r="29" spans="1:38" ht="12.75">
      <c r="A29" s="1">
        <v>20</v>
      </c>
      <c r="B29" s="3">
        <v>2806</v>
      </c>
      <c r="C29" s="3" t="s">
        <v>51</v>
      </c>
      <c r="D29" s="3" t="s">
        <v>50</v>
      </c>
      <c r="E29" s="7"/>
      <c r="F29" s="7" t="s">
        <v>118</v>
      </c>
      <c r="G29" s="25" t="str">
        <f t="shared" si="13"/>
        <v>JUV</v>
      </c>
      <c r="H29" s="3">
        <v>34</v>
      </c>
      <c r="I29" s="5">
        <f t="shared" si="0"/>
        <v>34</v>
      </c>
      <c r="J29" s="3">
        <v>23</v>
      </c>
      <c r="K29" s="5">
        <f t="shared" si="1"/>
        <v>23</v>
      </c>
      <c r="L29" s="1">
        <v>22</v>
      </c>
      <c r="M29" s="5">
        <f t="shared" si="2"/>
        <v>22</v>
      </c>
      <c r="N29" s="3">
        <v>15</v>
      </c>
      <c r="O29" s="5">
        <f t="shared" si="3"/>
        <v>15</v>
      </c>
      <c r="P29" s="1">
        <v>13</v>
      </c>
      <c r="Q29" s="5">
        <f t="shared" si="4"/>
        <v>13</v>
      </c>
      <c r="R29" s="2">
        <v>29</v>
      </c>
      <c r="S29" s="5">
        <f t="shared" si="5"/>
        <v>29</v>
      </c>
      <c r="T29" s="2">
        <v>11</v>
      </c>
      <c r="U29" s="5">
        <f t="shared" si="6"/>
        <v>11</v>
      </c>
      <c r="V29" s="2">
        <v>19</v>
      </c>
      <c r="W29" s="5">
        <f t="shared" si="7"/>
        <v>19</v>
      </c>
      <c r="X29" s="2"/>
      <c r="Y29" s="5">
        <f t="shared" si="8"/>
        <v>0</v>
      </c>
      <c r="Z29" s="3"/>
      <c r="AA29" s="5">
        <f t="shared" si="9"/>
        <v>0</v>
      </c>
      <c r="AB29" s="3"/>
      <c r="AC29" s="5">
        <f t="shared" si="10"/>
        <v>0</v>
      </c>
      <c r="AD29" s="3"/>
      <c r="AE29" s="5">
        <f t="shared" si="11"/>
        <v>0</v>
      </c>
      <c r="AF29" s="1">
        <f t="shared" si="12"/>
        <v>166</v>
      </c>
      <c r="AG29" s="1">
        <f>AF29-LARGE((I29,K29,M29,O29,Q29,S29,U29,W29,Y29,AA29,AC29,AE29),1)</f>
        <v>132</v>
      </c>
      <c r="AH29" s="1">
        <f>AG29-LARGE((I29,K29,M29,O29,Q29,S29,U29,W29,Y29,AA29,AC29,AE29),2)</f>
        <v>103</v>
      </c>
      <c r="AJ29" s="22">
        <v>32247</v>
      </c>
      <c r="AK29" s="23">
        <f t="shared" si="14"/>
        <v>13.515068493150684</v>
      </c>
      <c r="AL29" s="24" t="str">
        <f t="shared" si="15"/>
        <v>JUV</v>
      </c>
    </row>
    <row r="30" spans="1:38" ht="12.75">
      <c r="A30" s="1">
        <v>21</v>
      </c>
      <c r="B30" s="3">
        <v>2811</v>
      </c>
      <c r="C30" s="3" t="s">
        <v>78</v>
      </c>
      <c r="D30" s="3" t="s">
        <v>10</v>
      </c>
      <c r="E30" s="7" t="s">
        <v>79</v>
      </c>
      <c r="F30" s="7" t="s">
        <v>119</v>
      </c>
      <c r="G30" s="25" t="str">
        <f t="shared" si="13"/>
        <v>INF</v>
      </c>
      <c r="H30" s="3">
        <v>14</v>
      </c>
      <c r="I30" s="5">
        <f t="shared" si="0"/>
        <v>14</v>
      </c>
      <c r="J30" s="1">
        <v>21</v>
      </c>
      <c r="K30" s="5">
        <f t="shared" si="1"/>
        <v>21</v>
      </c>
      <c r="L30" s="1">
        <v>15</v>
      </c>
      <c r="M30" s="5">
        <f t="shared" si="2"/>
        <v>15</v>
      </c>
      <c r="N30" s="1">
        <v>33</v>
      </c>
      <c r="O30" s="5">
        <f t="shared" si="3"/>
        <v>33</v>
      </c>
      <c r="P30" s="3">
        <v>32</v>
      </c>
      <c r="Q30" s="5">
        <f t="shared" si="4"/>
        <v>32</v>
      </c>
      <c r="R30" s="2">
        <v>27</v>
      </c>
      <c r="S30" s="5">
        <f t="shared" si="5"/>
        <v>27</v>
      </c>
      <c r="T30" s="2">
        <v>30</v>
      </c>
      <c r="U30" s="5">
        <f t="shared" si="6"/>
        <v>30</v>
      </c>
      <c r="V30" s="2">
        <v>14</v>
      </c>
      <c r="W30" s="5">
        <f t="shared" si="7"/>
        <v>14</v>
      </c>
      <c r="X30" s="2"/>
      <c r="Y30" s="5">
        <f t="shared" si="8"/>
        <v>0</v>
      </c>
      <c r="Z30" s="5"/>
      <c r="AA30" s="5">
        <f t="shared" si="9"/>
        <v>0</v>
      </c>
      <c r="AB30" s="5"/>
      <c r="AC30" s="5">
        <f t="shared" si="10"/>
        <v>0</v>
      </c>
      <c r="AD30" s="5"/>
      <c r="AE30" s="5">
        <f t="shared" si="11"/>
        <v>0</v>
      </c>
      <c r="AF30" s="1">
        <f t="shared" si="12"/>
        <v>186</v>
      </c>
      <c r="AG30" s="1">
        <f>AF30-LARGE((I30,K30,M30,O30,Q30,S30,U30,W30,Y30,AA30,AC30,AE30),1)</f>
        <v>153</v>
      </c>
      <c r="AH30" s="1">
        <f>AG30-LARGE((I30,K30,M30,O30,Q30,S30,U30,W30,Y30,AA30,AC30,AE30),2)</f>
        <v>121</v>
      </c>
      <c r="AJ30" s="22">
        <v>32490</v>
      </c>
      <c r="AK30" s="23">
        <f t="shared" si="14"/>
        <v>12.849315068493151</v>
      </c>
      <c r="AL30" s="24" t="str">
        <f t="shared" si="15"/>
        <v>INF</v>
      </c>
    </row>
    <row r="31" spans="1:38" ht="12.75">
      <c r="A31" s="1">
        <v>22</v>
      </c>
      <c r="B31" s="3">
        <v>2857</v>
      </c>
      <c r="C31" s="3" t="s">
        <v>59</v>
      </c>
      <c r="D31" s="3" t="s">
        <v>58</v>
      </c>
      <c r="E31" s="7" t="s">
        <v>62</v>
      </c>
      <c r="F31" s="7" t="s">
        <v>118</v>
      </c>
      <c r="G31" s="25" t="str">
        <f t="shared" si="13"/>
        <v>JUV</v>
      </c>
      <c r="H31" s="1">
        <v>29</v>
      </c>
      <c r="I31" s="5">
        <f t="shared" si="0"/>
        <v>29</v>
      </c>
      <c r="J31" s="1">
        <v>18</v>
      </c>
      <c r="K31" s="5">
        <f t="shared" si="1"/>
        <v>18</v>
      </c>
      <c r="L31" s="3">
        <v>23</v>
      </c>
      <c r="M31" s="5">
        <f t="shared" si="2"/>
        <v>23</v>
      </c>
      <c r="N31" s="1">
        <v>22</v>
      </c>
      <c r="O31" s="5">
        <f t="shared" si="3"/>
        <v>22</v>
      </c>
      <c r="P31" s="3">
        <v>26</v>
      </c>
      <c r="Q31" s="5">
        <f t="shared" si="4"/>
        <v>26</v>
      </c>
      <c r="R31" s="2">
        <v>30</v>
      </c>
      <c r="S31" s="5">
        <f t="shared" si="5"/>
        <v>30</v>
      </c>
      <c r="T31" s="2">
        <v>22</v>
      </c>
      <c r="U31" s="5">
        <f t="shared" si="6"/>
        <v>22</v>
      </c>
      <c r="V31" s="2">
        <v>18</v>
      </c>
      <c r="W31" s="5">
        <f t="shared" si="7"/>
        <v>18</v>
      </c>
      <c r="X31" s="2"/>
      <c r="Y31" s="5">
        <f t="shared" si="8"/>
        <v>0</v>
      </c>
      <c r="Z31" s="5"/>
      <c r="AA31" s="5">
        <f t="shared" si="9"/>
        <v>0</v>
      </c>
      <c r="AB31" s="5"/>
      <c r="AC31" s="5">
        <f t="shared" si="10"/>
        <v>0</v>
      </c>
      <c r="AD31" s="5"/>
      <c r="AE31" s="5">
        <f t="shared" si="11"/>
        <v>0</v>
      </c>
      <c r="AF31" s="1">
        <f t="shared" si="12"/>
        <v>188</v>
      </c>
      <c r="AG31" s="1">
        <f>AF31-LARGE((I31,K31,M31,O31,Q31,S31,U31,W31,Y31,AA31,AC31,AE31),1)</f>
        <v>158</v>
      </c>
      <c r="AH31" s="1">
        <f>AG31-LARGE((I31,K31,M31,O31,Q31,S31,U31,W31,Y31,AA31,AC31,AE31),2)</f>
        <v>129</v>
      </c>
      <c r="AJ31" s="22">
        <v>32183</v>
      </c>
      <c r="AK31" s="23">
        <f t="shared" si="14"/>
        <v>13.69041095890411</v>
      </c>
      <c r="AL31" s="24" t="str">
        <f t="shared" si="15"/>
        <v>JUV</v>
      </c>
    </row>
    <row r="32" spans="1:38" ht="12.75">
      <c r="A32" s="1">
        <v>23</v>
      </c>
      <c r="B32" s="3">
        <v>3091</v>
      </c>
      <c r="C32" s="3" t="s">
        <v>21</v>
      </c>
      <c r="D32" s="3" t="s">
        <v>10</v>
      </c>
      <c r="E32" s="7" t="s">
        <v>22</v>
      </c>
      <c r="F32" s="7" t="s">
        <v>118</v>
      </c>
      <c r="G32" s="25" t="str">
        <f t="shared" si="13"/>
        <v>JUV</v>
      </c>
      <c r="H32" s="1" t="s">
        <v>114</v>
      </c>
      <c r="I32" s="5">
        <f>IF(H32="dnf",48,IF(H32="dnc",48,IF(H32="bfd",48,IF(H32="dns",48,IF(H32="raf",48,IF(H32="dsq",48,H32))))))</f>
        <v>48</v>
      </c>
      <c r="J32" s="1" t="s">
        <v>114</v>
      </c>
      <c r="K32" s="5">
        <f>IF(J32="dnf",48,IF(J32="dnc",48,IF(J32="bfd",48,IF(J32="dns",48,IF(J32="raf",48,IF(J32="dsq",48,J32))))))</f>
        <v>48</v>
      </c>
      <c r="L32" s="1" t="s">
        <v>114</v>
      </c>
      <c r="M32" s="5">
        <f>IF(L32="dnf",48,IF(L32="dnc",48,IF(L32="bfd",48,IF(L32="dns",48,IF(L32="raf",48,IF(L32="dsq",48,L32))))))</f>
        <v>48</v>
      </c>
      <c r="N32" s="1">
        <v>6</v>
      </c>
      <c r="O32" s="5">
        <f>IF(N32="dnf",48,IF(N32="dnc",48,IF(N32="bfd",48,IF(N32="dns",48,IF(N32="raf",48,IF(N32="dsq",48,N32))))))</f>
        <v>6</v>
      </c>
      <c r="P32" s="3">
        <v>16</v>
      </c>
      <c r="Q32" s="5">
        <f>IF(P32="dnf",48,IF(P32="dnc",48,IF(P32="bfd",48,IF(P32="dns",48,IF(P32="raf",48,IF(P32="dsq",48,P32))))))</f>
        <v>16</v>
      </c>
      <c r="R32" s="2">
        <v>15</v>
      </c>
      <c r="S32" s="5">
        <f t="shared" si="5"/>
        <v>15</v>
      </c>
      <c r="T32" s="2">
        <v>10</v>
      </c>
      <c r="U32" s="5">
        <f t="shared" si="6"/>
        <v>10</v>
      </c>
      <c r="V32" s="2">
        <v>15</v>
      </c>
      <c r="W32" s="5">
        <f t="shared" si="7"/>
        <v>15</v>
      </c>
      <c r="X32" s="2"/>
      <c r="Y32" s="5">
        <f t="shared" si="8"/>
        <v>0</v>
      </c>
      <c r="Z32" s="5"/>
      <c r="AA32" s="5">
        <f t="shared" si="9"/>
        <v>0</v>
      </c>
      <c r="AB32" s="5"/>
      <c r="AC32" s="5">
        <f t="shared" si="10"/>
        <v>0</v>
      </c>
      <c r="AD32" s="5"/>
      <c r="AE32" s="5">
        <f t="shared" si="11"/>
        <v>0</v>
      </c>
      <c r="AF32" s="1">
        <f t="shared" si="12"/>
        <v>206</v>
      </c>
      <c r="AG32" s="1">
        <f>AF32-LARGE((I32,K32,M32,O32,Q32,S32,U32,W32,Y32,AA32,AC32,AE32),1)</f>
        <v>158</v>
      </c>
      <c r="AH32" s="1">
        <f>AG32-LARGE((I32,K32,M32,O32,Q32,S32,U32,W32,Y32,AA32,AC32,AE32),2)</f>
        <v>110</v>
      </c>
      <c r="AK32" s="23">
        <f t="shared" si="14"/>
        <v>101.86301369863014</v>
      </c>
      <c r="AL32" s="24" t="str">
        <f t="shared" si="15"/>
        <v>JUV</v>
      </c>
    </row>
    <row r="33" spans="1:38" ht="12.75">
      <c r="A33" s="1">
        <v>24</v>
      </c>
      <c r="B33" s="3">
        <v>2102</v>
      </c>
      <c r="C33" s="3" t="s">
        <v>109</v>
      </c>
      <c r="D33" s="3" t="s">
        <v>50</v>
      </c>
      <c r="E33" s="7"/>
      <c r="F33" s="7" t="s">
        <v>119</v>
      </c>
      <c r="G33" s="25" t="str">
        <f t="shared" si="13"/>
        <v>MIR</v>
      </c>
      <c r="H33" s="3">
        <v>42</v>
      </c>
      <c r="I33" s="5">
        <f t="shared" si="0"/>
        <v>42</v>
      </c>
      <c r="J33" s="3">
        <v>37</v>
      </c>
      <c r="K33" s="5">
        <f t="shared" si="1"/>
        <v>37</v>
      </c>
      <c r="L33" s="1">
        <v>32</v>
      </c>
      <c r="M33" s="5">
        <f t="shared" si="2"/>
        <v>32</v>
      </c>
      <c r="N33" s="3">
        <v>18</v>
      </c>
      <c r="O33" s="5">
        <f t="shared" si="3"/>
        <v>18</v>
      </c>
      <c r="P33" s="1">
        <v>35</v>
      </c>
      <c r="Q33" s="5">
        <f t="shared" si="4"/>
        <v>35</v>
      </c>
      <c r="R33" s="2">
        <v>16</v>
      </c>
      <c r="S33" s="5">
        <f t="shared" si="5"/>
        <v>16</v>
      </c>
      <c r="T33" s="2">
        <v>17</v>
      </c>
      <c r="U33" s="5">
        <f t="shared" si="6"/>
        <v>17</v>
      </c>
      <c r="V33" s="2">
        <v>21</v>
      </c>
      <c r="W33" s="5">
        <f t="shared" si="7"/>
        <v>21</v>
      </c>
      <c r="X33" s="2"/>
      <c r="Y33" s="5">
        <f t="shared" si="8"/>
        <v>0</v>
      </c>
      <c r="Z33" s="5"/>
      <c r="AA33" s="5">
        <f t="shared" si="9"/>
        <v>0</v>
      </c>
      <c r="AB33" s="5"/>
      <c r="AC33" s="5">
        <f t="shared" si="10"/>
        <v>0</v>
      </c>
      <c r="AD33" s="5"/>
      <c r="AE33" s="5">
        <f t="shared" si="11"/>
        <v>0</v>
      </c>
      <c r="AF33" s="1">
        <f t="shared" si="12"/>
        <v>218</v>
      </c>
      <c r="AG33" s="1">
        <f>AF33-LARGE((I33,K33,M33,O33,Q33,S33,U33,W33,Y33,AA33,AC33,AE33),1)</f>
        <v>176</v>
      </c>
      <c r="AH33" s="1">
        <f>AG33-LARGE((I33,K33,M33,O33,Q33,S33,U33,W33,Y33,AA33,AC33,AE33),2)</f>
        <v>139</v>
      </c>
      <c r="AJ33" s="22">
        <v>33371</v>
      </c>
      <c r="AK33" s="23">
        <f t="shared" si="14"/>
        <v>10.435616438356165</v>
      </c>
      <c r="AL33" s="24" t="str">
        <f t="shared" si="15"/>
        <v>MIR</v>
      </c>
    </row>
    <row r="34" spans="1:38" ht="12.75">
      <c r="A34" s="1">
        <v>25</v>
      </c>
      <c r="B34" s="3">
        <v>1849</v>
      </c>
      <c r="C34" s="3" t="s">
        <v>68</v>
      </c>
      <c r="D34" s="3" t="s">
        <v>58</v>
      </c>
      <c r="E34" s="7" t="s">
        <v>69</v>
      </c>
      <c r="F34" s="7" t="s">
        <v>118</v>
      </c>
      <c r="G34" s="25" t="str">
        <f t="shared" si="13"/>
        <v>INF</v>
      </c>
      <c r="H34" s="1">
        <v>8</v>
      </c>
      <c r="I34" s="5">
        <f t="shared" si="0"/>
        <v>8</v>
      </c>
      <c r="J34" s="1">
        <v>15</v>
      </c>
      <c r="K34" s="5">
        <f t="shared" si="1"/>
        <v>15</v>
      </c>
      <c r="L34" s="3">
        <v>21</v>
      </c>
      <c r="M34" s="5">
        <f t="shared" si="2"/>
        <v>21</v>
      </c>
      <c r="N34" s="1">
        <v>30</v>
      </c>
      <c r="O34" s="5">
        <f t="shared" si="3"/>
        <v>30</v>
      </c>
      <c r="P34" s="1" t="s">
        <v>114</v>
      </c>
      <c r="Q34" s="5">
        <f t="shared" si="4"/>
        <v>48</v>
      </c>
      <c r="R34" s="2">
        <v>33</v>
      </c>
      <c r="S34" s="5">
        <f t="shared" si="5"/>
        <v>33</v>
      </c>
      <c r="T34" s="2">
        <v>37</v>
      </c>
      <c r="U34" s="5">
        <f t="shared" si="6"/>
        <v>37</v>
      </c>
      <c r="V34" s="2">
        <v>40</v>
      </c>
      <c r="W34" s="5">
        <f t="shared" si="7"/>
        <v>40</v>
      </c>
      <c r="X34" s="2"/>
      <c r="Y34" s="5">
        <f t="shared" si="8"/>
        <v>0</v>
      </c>
      <c r="Z34" s="5"/>
      <c r="AA34" s="5">
        <f t="shared" si="9"/>
        <v>0</v>
      </c>
      <c r="AB34" s="5"/>
      <c r="AC34" s="5">
        <f t="shared" si="10"/>
        <v>0</v>
      </c>
      <c r="AD34" s="5"/>
      <c r="AE34" s="5">
        <f t="shared" si="11"/>
        <v>0</v>
      </c>
      <c r="AF34" s="1">
        <f t="shared" si="12"/>
        <v>232</v>
      </c>
      <c r="AG34" s="1">
        <f>AF34-LARGE((I34,K34,M34,O34,Q34,S34,U34,W34,Y34,AA34,AC34,AE34),1)</f>
        <v>184</v>
      </c>
      <c r="AH34" s="1">
        <f>AG34-LARGE((I34,K34,M34,O34,Q34,S34,U34,W34,Y34,AA34,AC34,AE34),2)</f>
        <v>144</v>
      </c>
      <c r="AJ34" s="22">
        <v>32674</v>
      </c>
      <c r="AK34" s="23">
        <f t="shared" si="14"/>
        <v>12.345205479452055</v>
      </c>
      <c r="AL34" s="24" t="str">
        <f t="shared" si="15"/>
        <v>INF</v>
      </c>
    </row>
    <row r="35" spans="1:38" ht="12.75">
      <c r="A35" s="1">
        <v>26</v>
      </c>
      <c r="B35" s="3">
        <v>3008</v>
      </c>
      <c r="C35" s="3" t="s">
        <v>14</v>
      </c>
      <c r="D35" s="3" t="s">
        <v>10</v>
      </c>
      <c r="E35" s="7" t="s">
        <v>120</v>
      </c>
      <c r="F35" s="7" t="s">
        <v>119</v>
      </c>
      <c r="G35" s="25" t="str">
        <f t="shared" si="13"/>
        <v>JUV</v>
      </c>
      <c r="H35" s="1" t="s">
        <v>114</v>
      </c>
      <c r="I35" s="5">
        <f t="shared" si="0"/>
        <v>48</v>
      </c>
      <c r="J35" s="1">
        <v>30</v>
      </c>
      <c r="K35" s="5">
        <f t="shared" si="1"/>
        <v>30</v>
      </c>
      <c r="L35" s="1">
        <v>18</v>
      </c>
      <c r="M35" s="5">
        <f t="shared" si="2"/>
        <v>18</v>
      </c>
      <c r="N35" s="1">
        <v>35</v>
      </c>
      <c r="O35" s="5">
        <f t="shared" si="3"/>
        <v>35</v>
      </c>
      <c r="P35" s="1">
        <v>21</v>
      </c>
      <c r="Q35" s="5">
        <f t="shared" si="4"/>
        <v>21</v>
      </c>
      <c r="R35" s="2">
        <v>32</v>
      </c>
      <c r="S35" s="5">
        <f t="shared" si="5"/>
        <v>32</v>
      </c>
      <c r="T35" s="2">
        <v>26</v>
      </c>
      <c r="U35" s="5">
        <f t="shared" si="6"/>
        <v>26</v>
      </c>
      <c r="V35" s="2">
        <v>24</v>
      </c>
      <c r="W35" s="5">
        <f t="shared" si="7"/>
        <v>24</v>
      </c>
      <c r="X35" s="2"/>
      <c r="Y35" s="5">
        <f t="shared" si="8"/>
        <v>0</v>
      </c>
      <c r="Z35" s="5"/>
      <c r="AA35" s="5">
        <f t="shared" si="9"/>
        <v>0</v>
      </c>
      <c r="AB35" s="5"/>
      <c r="AC35" s="5">
        <f t="shared" si="10"/>
        <v>0</v>
      </c>
      <c r="AD35" s="5"/>
      <c r="AE35" s="5">
        <f t="shared" si="11"/>
        <v>0</v>
      </c>
      <c r="AF35" s="1">
        <f t="shared" si="12"/>
        <v>234</v>
      </c>
      <c r="AG35" s="1">
        <f>AF35-LARGE((I35,K35,M35,O35,Q35,S35,U35,W35,Y35,AA35,AC35,AE35),1)</f>
        <v>186</v>
      </c>
      <c r="AH35" s="1">
        <f>AG35-LARGE((I35,K35,M35,O35,Q35,S35,U35,W35,Y35,AA35,AC35,AE35),2)</f>
        <v>151</v>
      </c>
      <c r="AK35" s="23">
        <f t="shared" si="14"/>
        <v>101.86301369863014</v>
      </c>
      <c r="AL35" s="24" t="str">
        <f t="shared" si="15"/>
        <v>JUV</v>
      </c>
    </row>
    <row r="36" spans="1:38" ht="12.75">
      <c r="A36" s="1">
        <v>27</v>
      </c>
      <c r="B36" s="3">
        <v>3092</v>
      </c>
      <c r="C36" s="3" t="s">
        <v>13</v>
      </c>
      <c r="D36" s="3" t="s">
        <v>10</v>
      </c>
      <c r="E36" s="7"/>
      <c r="F36" s="7" t="s">
        <v>119</v>
      </c>
      <c r="G36" s="25" t="str">
        <f t="shared" si="13"/>
        <v>INF</v>
      </c>
      <c r="H36" s="1">
        <v>13</v>
      </c>
      <c r="I36" s="5">
        <f t="shared" si="0"/>
        <v>13</v>
      </c>
      <c r="J36" s="1">
        <v>14</v>
      </c>
      <c r="K36" s="5">
        <f t="shared" si="1"/>
        <v>14</v>
      </c>
      <c r="L36" s="1">
        <v>28</v>
      </c>
      <c r="M36" s="5">
        <f t="shared" si="2"/>
        <v>28</v>
      </c>
      <c r="N36" s="1">
        <v>36</v>
      </c>
      <c r="O36" s="5">
        <f t="shared" si="3"/>
        <v>36</v>
      </c>
      <c r="P36" s="3">
        <v>38</v>
      </c>
      <c r="Q36" s="5">
        <f t="shared" si="4"/>
        <v>38</v>
      </c>
      <c r="R36" s="2">
        <v>41</v>
      </c>
      <c r="S36" s="5">
        <f t="shared" si="5"/>
        <v>41</v>
      </c>
      <c r="T36" s="2">
        <v>36</v>
      </c>
      <c r="U36" s="5">
        <f t="shared" si="6"/>
        <v>36</v>
      </c>
      <c r="V36" s="2">
        <v>34</v>
      </c>
      <c r="W36" s="5">
        <f t="shared" si="7"/>
        <v>34</v>
      </c>
      <c r="X36" s="2"/>
      <c r="Y36" s="5">
        <f t="shared" si="8"/>
        <v>0</v>
      </c>
      <c r="Z36" s="5"/>
      <c r="AA36" s="5">
        <f t="shared" si="9"/>
        <v>0</v>
      </c>
      <c r="AB36" s="5"/>
      <c r="AC36" s="5">
        <f t="shared" si="10"/>
        <v>0</v>
      </c>
      <c r="AD36" s="5"/>
      <c r="AE36" s="5">
        <f t="shared" si="11"/>
        <v>0</v>
      </c>
      <c r="AF36" s="1">
        <f t="shared" si="12"/>
        <v>240</v>
      </c>
      <c r="AG36" s="1">
        <f>AF36-LARGE((I36,K36,M36,O36,Q36,S36,U36,W36,Y36,AA36,AC36,AE36),1)</f>
        <v>199</v>
      </c>
      <c r="AH36" s="1">
        <f>AG36-LARGE((I36,K36,M36,O36,Q36,S36,U36,W36,Y36,AA36,AC36,AE36),2)</f>
        <v>161</v>
      </c>
      <c r="AJ36" s="22">
        <v>32527</v>
      </c>
      <c r="AK36" s="23">
        <f t="shared" si="14"/>
        <v>12.747945205479452</v>
      </c>
      <c r="AL36" s="24" t="str">
        <f t="shared" si="15"/>
        <v>INF</v>
      </c>
    </row>
    <row r="37" spans="1:38" ht="12.75">
      <c r="A37" s="1">
        <v>28</v>
      </c>
      <c r="B37" s="3">
        <v>2645</v>
      </c>
      <c r="C37" s="3" t="s">
        <v>103</v>
      </c>
      <c r="D37" s="3" t="s">
        <v>52</v>
      </c>
      <c r="E37" s="7"/>
      <c r="F37" s="7" t="s">
        <v>118</v>
      </c>
      <c r="G37" s="25" t="str">
        <f t="shared" si="13"/>
        <v>INF</v>
      </c>
      <c r="H37" s="3">
        <v>40</v>
      </c>
      <c r="I37" s="5">
        <f t="shared" si="0"/>
        <v>40</v>
      </c>
      <c r="J37" s="3">
        <v>25</v>
      </c>
      <c r="K37" s="5">
        <f t="shared" si="1"/>
        <v>25</v>
      </c>
      <c r="L37" s="3">
        <v>33</v>
      </c>
      <c r="M37" s="5">
        <f t="shared" si="2"/>
        <v>33</v>
      </c>
      <c r="N37" s="1">
        <v>29</v>
      </c>
      <c r="O37" s="5">
        <f t="shared" si="3"/>
        <v>29</v>
      </c>
      <c r="P37" s="1">
        <v>31</v>
      </c>
      <c r="Q37" s="5">
        <f t="shared" si="4"/>
        <v>31</v>
      </c>
      <c r="R37" s="2">
        <v>14</v>
      </c>
      <c r="S37" s="5">
        <f t="shared" si="5"/>
        <v>14</v>
      </c>
      <c r="T37" s="2">
        <v>33</v>
      </c>
      <c r="U37" s="5">
        <f t="shared" si="6"/>
        <v>33</v>
      </c>
      <c r="V37" s="2">
        <v>35</v>
      </c>
      <c r="W37" s="5">
        <f t="shared" si="7"/>
        <v>35</v>
      </c>
      <c r="X37" s="2"/>
      <c r="Y37" s="5">
        <f t="shared" si="8"/>
        <v>0</v>
      </c>
      <c r="Z37" s="5"/>
      <c r="AA37" s="5">
        <f t="shared" si="9"/>
        <v>0</v>
      </c>
      <c r="AB37" s="5"/>
      <c r="AC37" s="5">
        <f t="shared" si="10"/>
        <v>0</v>
      </c>
      <c r="AD37" s="5"/>
      <c r="AE37" s="5">
        <f t="shared" si="11"/>
        <v>0</v>
      </c>
      <c r="AF37" s="1">
        <f t="shared" si="12"/>
        <v>240</v>
      </c>
      <c r="AG37" s="1">
        <f>AF37-LARGE((I37,K37,M37,O37,Q37,S37,U37,W37,Y37,AA37,AC37,AE37),1)</f>
        <v>200</v>
      </c>
      <c r="AH37" s="1">
        <f>AG37-LARGE((I37,K37,M37,O37,Q37,S37,U37,W37,Y37,AA37,AC37,AE37),2)</f>
        <v>165</v>
      </c>
      <c r="AJ37" s="22">
        <v>33069</v>
      </c>
      <c r="AK37" s="23">
        <f t="shared" si="14"/>
        <v>11.263013698630138</v>
      </c>
      <c r="AL37" s="24" t="str">
        <f t="shared" si="15"/>
        <v>INF</v>
      </c>
    </row>
    <row r="38" spans="1:38" ht="12.75">
      <c r="A38" s="1">
        <v>29</v>
      </c>
      <c r="B38" s="3">
        <v>2963</v>
      </c>
      <c r="C38" s="3" t="s">
        <v>83</v>
      </c>
      <c r="D38" s="3" t="s">
        <v>41</v>
      </c>
      <c r="E38" s="7" t="s">
        <v>84</v>
      </c>
      <c r="F38" s="7" t="s">
        <v>118</v>
      </c>
      <c r="G38" s="25" t="str">
        <f t="shared" si="13"/>
        <v>MIR</v>
      </c>
      <c r="H38" s="1" t="s">
        <v>114</v>
      </c>
      <c r="I38" s="5">
        <f t="shared" si="0"/>
        <v>48</v>
      </c>
      <c r="J38" s="1">
        <v>40</v>
      </c>
      <c r="K38" s="5">
        <f t="shared" si="1"/>
        <v>40</v>
      </c>
      <c r="L38" s="1">
        <v>40</v>
      </c>
      <c r="M38" s="5">
        <f t="shared" si="2"/>
        <v>40</v>
      </c>
      <c r="N38" s="1">
        <v>24</v>
      </c>
      <c r="O38" s="5">
        <f t="shared" si="3"/>
        <v>24</v>
      </c>
      <c r="P38" s="1">
        <v>29</v>
      </c>
      <c r="Q38" s="5">
        <f t="shared" si="4"/>
        <v>29</v>
      </c>
      <c r="R38" s="2">
        <v>26</v>
      </c>
      <c r="S38" s="5">
        <f t="shared" si="5"/>
        <v>26</v>
      </c>
      <c r="T38" s="2">
        <v>21</v>
      </c>
      <c r="U38" s="5">
        <f t="shared" si="6"/>
        <v>21</v>
      </c>
      <c r="V38" s="2">
        <v>25</v>
      </c>
      <c r="W38" s="5">
        <f t="shared" si="7"/>
        <v>25</v>
      </c>
      <c r="X38" s="2"/>
      <c r="Y38" s="5">
        <f t="shared" si="8"/>
        <v>0</v>
      </c>
      <c r="Z38" s="5"/>
      <c r="AA38" s="5">
        <f t="shared" si="9"/>
        <v>0</v>
      </c>
      <c r="AB38" s="5"/>
      <c r="AC38" s="5">
        <f t="shared" si="10"/>
        <v>0</v>
      </c>
      <c r="AD38" s="5"/>
      <c r="AE38" s="5">
        <f t="shared" si="11"/>
        <v>0</v>
      </c>
      <c r="AF38" s="1">
        <f t="shared" si="12"/>
        <v>253</v>
      </c>
      <c r="AG38" s="1">
        <f>AF38-LARGE((I38,K38,M38,O38,Q38,S38,U38,W38,Y38,AA38,AC38,AE38),1)</f>
        <v>205</v>
      </c>
      <c r="AH38" s="1">
        <f>AG38-LARGE((I38,K38,M38,O38,Q38,S38,U38,W38,Y38,AA38,AC38,AE38),2)</f>
        <v>165</v>
      </c>
      <c r="AJ38" s="22">
        <v>33934</v>
      </c>
      <c r="AK38" s="23">
        <f t="shared" si="14"/>
        <v>8.893150684931507</v>
      </c>
      <c r="AL38" s="24" t="str">
        <f t="shared" si="15"/>
        <v>MIR</v>
      </c>
    </row>
    <row r="39" spans="1:38" ht="12.75">
      <c r="A39" s="1">
        <v>30</v>
      </c>
      <c r="B39" s="3">
        <v>2268</v>
      </c>
      <c r="C39" s="3" t="s">
        <v>60</v>
      </c>
      <c r="D39" s="3" t="s">
        <v>58</v>
      </c>
      <c r="E39" s="7" t="s">
        <v>61</v>
      </c>
      <c r="F39" s="7" t="s">
        <v>118</v>
      </c>
      <c r="G39" s="25" t="str">
        <f t="shared" si="13"/>
        <v>INF</v>
      </c>
      <c r="H39" s="1">
        <v>33</v>
      </c>
      <c r="I39" s="5">
        <f t="shared" si="0"/>
        <v>33</v>
      </c>
      <c r="J39" s="1">
        <v>16</v>
      </c>
      <c r="K39" s="5">
        <f t="shared" si="1"/>
        <v>16</v>
      </c>
      <c r="L39" s="3">
        <v>31</v>
      </c>
      <c r="M39" s="5">
        <f t="shared" si="2"/>
        <v>31</v>
      </c>
      <c r="N39" s="1">
        <v>16</v>
      </c>
      <c r="O39" s="5">
        <f t="shared" si="3"/>
        <v>16</v>
      </c>
      <c r="P39" s="3">
        <v>24</v>
      </c>
      <c r="Q39" s="5">
        <f t="shared" si="4"/>
        <v>24</v>
      </c>
      <c r="R39" s="2">
        <v>44</v>
      </c>
      <c r="S39" s="5">
        <f t="shared" si="5"/>
        <v>44</v>
      </c>
      <c r="T39" s="2">
        <v>45</v>
      </c>
      <c r="U39" s="5">
        <f t="shared" si="6"/>
        <v>45</v>
      </c>
      <c r="V39" s="2">
        <v>42</v>
      </c>
      <c r="W39" s="5">
        <f t="shared" si="7"/>
        <v>42</v>
      </c>
      <c r="X39" s="2"/>
      <c r="Y39" s="5">
        <f t="shared" si="8"/>
        <v>0</v>
      </c>
      <c r="Z39" s="5"/>
      <c r="AA39" s="5">
        <f t="shared" si="9"/>
        <v>0</v>
      </c>
      <c r="AB39" s="5"/>
      <c r="AC39" s="5">
        <f t="shared" si="10"/>
        <v>0</v>
      </c>
      <c r="AD39" s="5"/>
      <c r="AE39" s="5">
        <f t="shared" si="11"/>
        <v>0</v>
      </c>
      <c r="AF39" s="1">
        <f t="shared" si="12"/>
        <v>251</v>
      </c>
      <c r="AG39" s="1">
        <f>AF39-LARGE((I39,K39,M39,O39,Q39,S39,U39,W39,Y39,AA39,AC39,AE39),1)</f>
        <v>206</v>
      </c>
      <c r="AH39" s="1">
        <f>AG39-LARGE((I39,K39,M39,O39,Q39,S39,U39,W39,Y39,AA39,AC39,AE39),2)</f>
        <v>162</v>
      </c>
      <c r="AJ39" s="22">
        <v>33044</v>
      </c>
      <c r="AK39" s="23">
        <f t="shared" si="14"/>
        <v>11.331506849315069</v>
      </c>
      <c r="AL39" s="24" t="str">
        <f t="shared" si="15"/>
        <v>INF</v>
      </c>
    </row>
    <row r="40" spans="1:38" ht="12.75">
      <c r="A40" s="1">
        <v>31</v>
      </c>
      <c r="B40" s="3">
        <v>2796</v>
      </c>
      <c r="C40" s="3" t="s">
        <v>37</v>
      </c>
      <c r="D40" s="3" t="s">
        <v>26</v>
      </c>
      <c r="E40" s="7" t="s">
        <v>38</v>
      </c>
      <c r="F40" s="7" t="s">
        <v>118</v>
      </c>
      <c r="G40" s="25" t="str">
        <f t="shared" si="13"/>
        <v>INF</v>
      </c>
      <c r="H40" s="3">
        <v>22</v>
      </c>
      <c r="I40" s="5">
        <f t="shared" si="0"/>
        <v>22</v>
      </c>
      <c r="J40" s="1">
        <v>34</v>
      </c>
      <c r="K40" s="5">
        <f t="shared" si="1"/>
        <v>34</v>
      </c>
      <c r="L40" s="3">
        <v>37</v>
      </c>
      <c r="M40" s="5">
        <f t="shared" si="2"/>
        <v>37</v>
      </c>
      <c r="N40" s="1">
        <v>27</v>
      </c>
      <c r="O40" s="5">
        <f t="shared" si="3"/>
        <v>27</v>
      </c>
      <c r="P40" s="3">
        <v>28</v>
      </c>
      <c r="Q40" s="5">
        <f t="shared" si="4"/>
        <v>28</v>
      </c>
      <c r="R40" s="2">
        <v>28</v>
      </c>
      <c r="S40" s="5">
        <f t="shared" si="5"/>
        <v>28</v>
      </c>
      <c r="T40" s="2">
        <v>34</v>
      </c>
      <c r="U40" s="5">
        <f t="shared" si="6"/>
        <v>34</v>
      </c>
      <c r="V40" s="2">
        <v>33</v>
      </c>
      <c r="W40" s="5">
        <f t="shared" si="7"/>
        <v>33</v>
      </c>
      <c r="X40" s="2"/>
      <c r="Y40" s="5">
        <f t="shared" si="8"/>
        <v>0</v>
      </c>
      <c r="Z40" s="5"/>
      <c r="AA40" s="5">
        <f t="shared" si="9"/>
        <v>0</v>
      </c>
      <c r="AB40" s="5"/>
      <c r="AC40" s="5">
        <f t="shared" si="10"/>
        <v>0</v>
      </c>
      <c r="AD40" s="5"/>
      <c r="AE40" s="5">
        <f t="shared" si="11"/>
        <v>0</v>
      </c>
      <c r="AF40" s="1">
        <f t="shared" si="12"/>
        <v>243</v>
      </c>
      <c r="AG40" s="1">
        <f>AF40-LARGE((I40,K40,M40,O40,Q40,S40,U40,W40,Y40,AA40,AC40,AE40),1)</f>
        <v>206</v>
      </c>
      <c r="AH40" s="1">
        <f>AG40-LARGE((I40,K40,M40,O40,Q40,S40,U40,W40,Y40,AA40,AC40,AE40),2)</f>
        <v>172</v>
      </c>
      <c r="AJ40" s="22">
        <v>32843</v>
      </c>
      <c r="AK40" s="23">
        <f t="shared" si="14"/>
        <v>11.882191780821918</v>
      </c>
      <c r="AL40" s="24" t="str">
        <f t="shared" si="15"/>
        <v>INF</v>
      </c>
    </row>
    <row r="41" spans="1:38" ht="12.75">
      <c r="A41" s="1">
        <v>32</v>
      </c>
      <c r="B41" s="3">
        <v>1814</v>
      </c>
      <c r="C41" s="3" t="s">
        <v>70</v>
      </c>
      <c r="D41" s="3" t="s">
        <v>58</v>
      </c>
      <c r="E41" s="7" t="s">
        <v>71</v>
      </c>
      <c r="F41" s="7" t="s">
        <v>118</v>
      </c>
      <c r="G41" s="25" t="str">
        <f t="shared" si="13"/>
        <v>MIR</v>
      </c>
      <c r="H41" s="1">
        <v>39</v>
      </c>
      <c r="I41" s="5">
        <f t="shared" si="0"/>
        <v>39</v>
      </c>
      <c r="J41" s="3">
        <v>35</v>
      </c>
      <c r="K41" s="5">
        <f t="shared" si="1"/>
        <v>35</v>
      </c>
      <c r="L41" s="1">
        <v>36</v>
      </c>
      <c r="M41" s="5">
        <f t="shared" si="2"/>
        <v>36</v>
      </c>
      <c r="N41" s="1">
        <v>32</v>
      </c>
      <c r="O41" s="5">
        <f t="shared" si="3"/>
        <v>32</v>
      </c>
      <c r="P41" s="1">
        <v>33</v>
      </c>
      <c r="Q41" s="5">
        <f t="shared" si="4"/>
        <v>33</v>
      </c>
      <c r="R41" s="4">
        <v>19</v>
      </c>
      <c r="S41" s="5">
        <f t="shared" si="5"/>
        <v>19</v>
      </c>
      <c r="T41" s="2">
        <v>23</v>
      </c>
      <c r="U41" s="5">
        <f t="shared" si="6"/>
        <v>23</v>
      </c>
      <c r="V41" s="2">
        <v>30</v>
      </c>
      <c r="W41" s="5">
        <f t="shared" si="7"/>
        <v>30</v>
      </c>
      <c r="X41" s="2"/>
      <c r="Y41" s="5">
        <f t="shared" si="8"/>
        <v>0</v>
      </c>
      <c r="Z41" s="5"/>
      <c r="AA41" s="5">
        <f t="shared" si="9"/>
        <v>0</v>
      </c>
      <c r="AB41" s="5"/>
      <c r="AC41" s="5">
        <f t="shared" si="10"/>
        <v>0</v>
      </c>
      <c r="AD41" s="5"/>
      <c r="AE41" s="5">
        <f t="shared" si="11"/>
        <v>0</v>
      </c>
      <c r="AF41" s="1">
        <f t="shared" si="12"/>
        <v>247</v>
      </c>
      <c r="AG41" s="1">
        <f>AF41-LARGE((I41,K41,M41,O41,Q41,S41,U41,W41,Y41,AA41,AC41,AE41),1)</f>
        <v>208</v>
      </c>
      <c r="AH41" s="1">
        <f>AG41-LARGE((I41,K41,M41,O41,Q41,S41,U41,W41,Y41,AA41,AC41,AE41),2)</f>
        <v>172</v>
      </c>
      <c r="AJ41" s="22">
        <v>33533</v>
      </c>
      <c r="AK41" s="23">
        <f t="shared" si="14"/>
        <v>9.991780821917809</v>
      </c>
      <c r="AL41" s="24" t="str">
        <f t="shared" si="15"/>
        <v>MIR</v>
      </c>
    </row>
    <row r="42" spans="1:38" ht="12.75">
      <c r="A42" s="1">
        <v>33</v>
      </c>
      <c r="B42" s="3">
        <v>2630</v>
      </c>
      <c r="C42" s="3" t="s">
        <v>39</v>
      </c>
      <c r="D42" s="3" t="s">
        <v>26</v>
      </c>
      <c r="E42" s="7" t="s">
        <v>40</v>
      </c>
      <c r="F42" s="7" t="s">
        <v>118</v>
      </c>
      <c r="G42" s="25" t="str">
        <f t="shared" si="13"/>
        <v>MIR</v>
      </c>
      <c r="H42" s="3">
        <v>20</v>
      </c>
      <c r="I42" s="5">
        <f t="shared" si="0"/>
        <v>20</v>
      </c>
      <c r="J42" s="1">
        <v>26</v>
      </c>
      <c r="K42" s="5">
        <f t="shared" si="1"/>
        <v>26</v>
      </c>
      <c r="L42" s="1">
        <v>24</v>
      </c>
      <c r="M42" s="5">
        <f t="shared" si="2"/>
        <v>24</v>
      </c>
      <c r="N42" s="1">
        <v>34</v>
      </c>
      <c r="O42" s="5">
        <f t="shared" si="3"/>
        <v>34</v>
      </c>
      <c r="P42" s="1">
        <v>39</v>
      </c>
      <c r="Q42" s="5">
        <f t="shared" si="4"/>
        <v>39</v>
      </c>
      <c r="R42" s="2">
        <v>39</v>
      </c>
      <c r="S42" s="5">
        <f t="shared" si="5"/>
        <v>39</v>
      </c>
      <c r="T42" s="2">
        <v>40</v>
      </c>
      <c r="U42" s="5">
        <f t="shared" si="6"/>
        <v>40</v>
      </c>
      <c r="V42" s="2">
        <v>26</v>
      </c>
      <c r="W42" s="5">
        <f t="shared" si="7"/>
        <v>26</v>
      </c>
      <c r="X42" s="2"/>
      <c r="Y42" s="5">
        <f t="shared" si="8"/>
        <v>0</v>
      </c>
      <c r="Z42" s="5"/>
      <c r="AA42" s="5">
        <f t="shared" si="9"/>
        <v>0</v>
      </c>
      <c r="AB42" s="5"/>
      <c r="AC42" s="5">
        <f t="shared" si="10"/>
        <v>0</v>
      </c>
      <c r="AD42" s="5"/>
      <c r="AE42" s="5">
        <f t="shared" si="11"/>
        <v>0</v>
      </c>
      <c r="AF42" s="1">
        <f t="shared" si="12"/>
        <v>248</v>
      </c>
      <c r="AG42" s="1">
        <f>AF42-LARGE((I42,K42,M42,O42,Q42,S42,U42,W42,Y42,AA42,AC42,AE42),1)</f>
        <v>208</v>
      </c>
      <c r="AH42" s="1">
        <f>AG42-LARGE((I42,K42,M42,O42,Q42,S42,U42,W42,Y42,AA42,AC42,AE42),2)</f>
        <v>169</v>
      </c>
      <c r="AJ42" s="22">
        <v>33588</v>
      </c>
      <c r="AK42" s="23">
        <f t="shared" si="14"/>
        <v>9.841095890410958</v>
      </c>
      <c r="AL42" s="24" t="str">
        <f t="shared" si="15"/>
        <v>MIR</v>
      </c>
    </row>
    <row r="43" spans="1:38" ht="12.75">
      <c r="A43" s="1">
        <v>34</v>
      </c>
      <c r="B43" s="3">
        <v>2797</v>
      </c>
      <c r="C43" s="3" t="s">
        <v>75</v>
      </c>
      <c r="D43" s="3" t="s">
        <v>76</v>
      </c>
      <c r="E43" s="7" t="s">
        <v>77</v>
      </c>
      <c r="F43" s="7" t="s">
        <v>118</v>
      </c>
      <c r="G43" s="25" t="str">
        <f t="shared" si="13"/>
        <v>INF</v>
      </c>
      <c r="H43" s="1">
        <v>37</v>
      </c>
      <c r="I43" s="5">
        <f t="shared" si="0"/>
        <v>37</v>
      </c>
      <c r="J43" s="1">
        <v>32</v>
      </c>
      <c r="K43" s="5">
        <f t="shared" si="1"/>
        <v>32</v>
      </c>
      <c r="L43" s="3">
        <v>25</v>
      </c>
      <c r="M43" s="5">
        <f t="shared" si="2"/>
        <v>25</v>
      </c>
      <c r="N43" s="1">
        <v>41</v>
      </c>
      <c r="O43" s="5">
        <f t="shared" si="3"/>
        <v>41</v>
      </c>
      <c r="P43" s="3">
        <v>30</v>
      </c>
      <c r="Q43" s="5">
        <f t="shared" si="4"/>
        <v>30</v>
      </c>
      <c r="R43" s="2">
        <v>36</v>
      </c>
      <c r="S43" s="5">
        <f>IF(R43="dnf",48,IF(R43="dnc",48,IF(R43="bfd",48,IF(R43="dns",48,IF(R43="raf",48,IF(R43="dsq",48,R43))))))</f>
        <v>36</v>
      </c>
      <c r="T43" s="2">
        <v>29</v>
      </c>
      <c r="U43" s="5">
        <f>IF(T43="dnf",48,IF(T43="dnc",48,IF(T43="bfd",48,IF(T43="dns",48,IF(T43="raf",48,IF(T43="dsq",48,T43))))))</f>
        <v>29</v>
      </c>
      <c r="V43" s="2">
        <v>23</v>
      </c>
      <c r="W43" s="5">
        <f>IF(V43="dnf",48,IF(V43="dnc",48,IF(V43="bfd",48,IF(V43="dns",48,IF(V43="raf",48,IF(V43="dsq",48,V43))))))</f>
        <v>23</v>
      </c>
      <c r="X43" s="2"/>
      <c r="Y43" s="5">
        <f>IF(X43="dnf",48,IF(X43="dnc",48,IF(X43="bfd",48,IF(X43="dns",48,IF(X43="raf",48,IF(X43="dsq",48,X43))))))</f>
        <v>0</v>
      </c>
      <c r="Z43" s="5"/>
      <c r="AA43" s="5">
        <f>IF(Z43="dnf",48,IF(Z43="dnc",48,IF(Z43="bfd",48,IF(Z43="dns",48,IF(Z43="raf",48,IF(Z43="dsq",48,Z43))))))</f>
        <v>0</v>
      </c>
      <c r="AB43" s="5"/>
      <c r="AC43" s="5">
        <f>IF(AB43="dnf",48,IF(AB43="dnc",48,IF(AB43="bfd",48,IF(AB43="dns",48,IF(AB43="raf",48,IF(AB43="dsq",48,AB43))))))</f>
        <v>0</v>
      </c>
      <c r="AD43" s="5"/>
      <c r="AE43" s="5">
        <f>IF(AD43="dnf",48,IF(AD43="dnc",48,IF(AD43="bfd",48,IF(AD43="dns",48,IF(AD43="raf",48,IF(AD43="dsq",48,AD43))))))</f>
        <v>0</v>
      </c>
      <c r="AF43" s="1">
        <f t="shared" si="12"/>
        <v>253</v>
      </c>
      <c r="AG43" s="1">
        <f>AF43-LARGE((I43,K43,M43,O43,Q43,S43,U43,W43,Y43,AA43,AC43,AE43),1)</f>
        <v>212</v>
      </c>
      <c r="AH43" s="1">
        <f>AG43-LARGE((I43,K43,M43,O43,Q43,S43,U43,W43,Y43,AA43,AC43,AE43),2)</f>
        <v>175</v>
      </c>
      <c r="AJ43" s="22">
        <v>32835</v>
      </c>
      <c r="AK43" s="23">
        <f t="shared" si="14"/>
        <v>11.904109589041095</v>
      </c>
      <c r="AL43" s="24" t="str">
        <f t="shared" si="15"/>
        <v>INF</v>
      </c>
    </row>
    <row r="44" spans="1:38" ht="12.75">
      <c r="A44" s="1">
        <v>35</v>
      </c>
      <c r="B44" s="3">
        <v>3113</v>
      </c>
      <c r="C44" s="3" t="s">
        <v>81</v>
      </c>
      <c r="D44" s="3" t="s">
        <v>41</v>
      </c>
      <c r="E44" s="7" t="s">
        <v>82</v>
      </c>
      <c r="F44" s="7" t="s">
        <v>118</v>
      </c>
      <c r="G44" s="25" t="str">
        <f t="shared" si="13"/>
        <v>INF</v>
      </c>
      <c r="H44" s="3">
        <v>38</v>
      </c>
      <c r="I44" s="5">
        <f t="shared" si="0"/>
        <v>38</v>
      </c>
      <c r="J44" s="3">
        <v>41</v>
      </c>
      <c r="K44" s="5">
        <f t="shared" si="1"/>
        <v>41</v>
      </c>
      <c r="L44" s="3">
        <v>43</v>
      </c>
      <c r="M44" s="5">
        <f t="shared" si="2"/>
        <v>43</v>
      </c>
      <c r="N44" s="1">
        <v>23</v>
      </c>
      <c r="O44" s="5">
        <f t="shared" si="3"/>
        <v>23</v>
      </c>
      <c r="P44" s="3">
        <v>18</v>
      </c>
      <c r="Q44" s="5">
        <f t="shared" si="4"/>
        <v>18</v>
      </c>
      <c r="R44" s="4">
        <v>35</v>
      </c>
      <c r="S44" s="5">
        <f t="shared" si="5"/>
        <v>35</v>
      </c>
      <c r="T44" s="2">
        <v>27</v>
      </c>
      <c r="U44" s="5">
        <f t="shared" si="6"/>
        <v>27</v>
      </c>
      <c r="V44" s="2">
        <v>31</v>
      </c>
      <c r="W44" s="5">
        <f t="shared" si="7"/>
        <v>31</v>
      </c>
      <c r="X44" s="2"/>
      <c r="Y44" s="5">
        <f t="shared" si="8"/>
        <v>0</v>
      </c>
      <c r="Z44" s="5"/>
      <c r="AA44" s="5">
        <f t="shared" si="9"/>
        <v>0</v>
      </c>
      <c r="AB44" s="5"/>
      <c r="AC44" s="5">
        <f t="shared" si="10"/>
        <v>0</v>
      </c>
      <c r="AD44" s="5"/>
      <c r="AE44" s="5">
        <f t="shared" si="11"/>
        <v>0</v>
      </c>
      <c r="AF44" s="1">
        <f t="shared" si="12"/>
        <v>256</v>
      </c>
      <c r="AG44" s="1">
        <f>AF44-LARGE((I44,K44,M44,O44,Q44,S44,U44,W44,Y44,AA44,AC44,AE44),1)</f>
        <v>213</v>
      </c>
      <c r="AH44" s="1">
        <f>AG44-LARGE((I44,K44,M44,O44,Q44,S44,U44,W44,Y44,AA44,AC44,AE44),2)</f>
        <v>172</v>
      </c>
      <c r="AJ44" s="22">
        <v>32473</v>
      </c>
      <c r="AK44" s="23">
        <f t="shared" si="14"/>
        <v>12.895890410958904</v>
      </c>
      <c r="AL44" s="24" t="str">
        <f t="shared" si="15"/>
        <v>INF</v>
      </c>
    </row>
    <row r="45" spans="1:38" ht="12.75">
      <c r="A45" s="1">
        <v>36</v>
      </c>
      <c r="B45" s="3">
        <v>2836</v>
      </c>
      <c r="C45" s="3" t="s">
        <v>65</v>
      </c>
      <c r="D45" s="3" t="s">
        <v>58</v>
      </c>
      <c r="E45" s="7" t="s">
        <v>64</v>
      </c>
      <c r="F45" s="7" t="s">
        <v>118</v>
      </c>
      <c r="G45" s="25" t="str">
        <f t="shared" si="13"/>
        <v>MIR</v>
      </c>
      <c r="H45" s="1">
        <v>41</v>
      </c>
      <c r="I45" s="5">
        <f t="shared" si="0"/>
        <v>41</v>
      </c>
      <c r="J45" s="3">
        <v>33</v>
      </c>
      <c r="K45" s="5">
        <f t="shared" si="1"/>
        <v>33</v>
      </c>
      <c r="L45" s="3">
        <v>29</v>
      </c>
      <c r="M45" s="5">
        <f t="shared" si="2"/>
        <v>29</v>
      </c>
      <c r="N45" s="1">
        <v>28</v>
      </c>
      <c r="O45" s="5">
        <f t="shared" si="3"/>
        <v>28</v>
      </c>
      <c r="P45" s="1">
        <v>25</v>
      </c>
      <c r="Q45" s="5">
        <f t="shared" si="4"/>
        <v>25</v>
      </c>
      <c r="R45" s="2">
        <v>22</v>
      </c>
      <c r="S45" s="5">
        <f t="shared" si="5"/>
        <v>22</v>
      </c>
      <c r="T45" s="2">
        <v>39</v>
      </c>
      <c r="U45" s="5">
        <f t="shared" si="6"/>
        <v>39</v>
      </c>
      <c r="V45" s="2">
        <v>38</v>
      </c>
      <c r="W45" s="5">
        <f t="shared" si="7"/>
        <v>38</v>
      </c>
      <c r="X45" s="2"/>
      <c r="Y45" s="5">
        <f t="shared" si="8"/>
        <v>0</v>
      </c>
      <c r="Z45" s="5"/>
      <c r="AA45" s="5">
        <f t="shared" si="9"/>
        <v>0</v>
      </c>
      <c r="AB45" s="5"/>
      <c r="AC45" s="5">
        <f t="shared" si="10"/>
        <v>0</v>
      </c>
      <c r="AD45" s="5"/>
      <c r="AE45" s="5">
        <f t="shared" si="11"/>
        <v>0</v>
      </c>
      <c r="AF45" s="1">
        <f t="shared" si="12"/>
        <v>255</v>
      </c>
      <c r="AG45" s="1">
        <f>AF45-LARGE((I45,K45,M45,O45,Q45,S45,U45,W45,Y45,AA45,AC45,AE45),1)</f>
        <v>214</v>
      </c>
      <c r="AH45" s="1">
        <f>AG45-LARGE((I45,K45,M45,O45,Q45,S45,U45,W45,Y45,AA45,AC45,AE45),2)</f>
        <v>175</v>
      </c>
      <c r="AJ45" s="22">
        <v>33357</v>
      </c>
      <c r="AK45" s="23">
        <f t="shared" si="14"/>
        <v>10.473972602739726</v>
      </c>
      <c r="AL45" s="24" t="str">
        <f t="shared" si="15"/>
        <v>MIR</v>
      </c>
    </row>
    <row r="46" spans="1:38" ht="12.75">
      <c r="A46" s="1">
        <v>37</v>
      </c>
      <c r="B46" s="3">
        <v>1966</v>
      </c>
      <c r="C46" s="3" t="s">
        <v>110</v>
      </c>
      <c r="D46" s="3" t="s">
        <v>50</v>
      </c>
      <c r="E46" s="7" t="s">
        <v>111</v>
      </c>
      <c r="F46" s="7" t="s">
        <v>118</v>
      </c>
      <c r="G46" s="25" t="str">
        <f t="shared" si="13"/>
        <v>INF</v>
      </c>
      <c r="H46" s="1">
        <v>27</v>
      </c>
      <c r="I46" s="5">
        <f t="shared" si="0"/>
        <v>27</v>
      </c>
      <c r="J46" s="1" t="s">
        <v>114</v>
      </c>
      <c r="K46" s="5">
        <f t="shared" si="1"/>
        <v>48</v>
      </c>
      <c r="L46" s="1">
        <v>30</v>
      </c>
      <c r="M46" s="5">
        <f t="shared" si="2"/>
        <v>30</v>
      </c>
      <c r="N46" s="1" t="s">
        <v>114</v>
      </c>
      <c r="O46" s="5">
        <f t="shared" si="3"/>
        <v>48</v>
      </c>
      <c r="P46" s="1" t="s">
        <v>114</v>
      </c>
      <c r="Q46" s="5">
        <f t="shared" si="4"/>
        <v>48</v>
      </c>
      <c r="R46" s="2">
        <v>34</v>
      </c>
      <c r="S46" s="5">
        <f t="shared" si="5"/>
        <v>34</v>
      </c>
      <c r="T46" s="2">
        <v>7</v>
      </c>
      <c r="U46" s="5">
        <f t="shared" si="6"/>
        <v>7</v>
      </c>
      <c r="V46" s="2">
        <v>37</v>
      </c>
      <c r="W46" s="5">
        <f t="shared" si="7"/>
        <v>37</v>
      </c>
      <c r="X46" s="2"/>
      <c r="Y46" s="5">
        <f t="shared" si="8"/>
        <v>0</v>
      </c>
      <c r="Z46" s="5"/>
      <c r="AA46" s="5">
        <f t="shared" si="9"/>
        <v>0</v>
      </c>
      <c r="AB46" s="5"/>
      <c r="AC46" s="5">
        <f t="shared" si="10"/>
        <v>0</v>
      </c>
      <c r="AD46" s="5"/>
      <c r="AE46" s="5">
        <f t="shared" si="11"/>
        <v>0</v>
      </c>
      <c r="AF46" s="1">
        <f t="shared" si="12"/>
        <v>279</v>
      </c>
      <c r="AG46" s="1">
        <f>AF46-LARGE((I46,K46,M46,O46,Q46,S46,U46,W46,Y46,AA46,AC46,AE46),1)</f>
        <v>231</v>
      </c>
      <c r="AH46" s="1">
        <f>AG46-LARGE((I46,K46,M46,O46,Q46,S46,U46,W46,Y46,AA46,AC46,AE46),2)</f>
        <v>183</v>
      </c>
      <c r="AJ46" s="22">
        <v>32601</v>
      </c>
      <c r="AK46" s="23">
        <f t="shared" si="14"/>
        <v>12.545205479452054</v>
      </c>
      <c r="AL46" s="24" t="str">
        <f t="shared" si="15"/>
        <v>INF</v>
      </c>
    </row>
    <row r="47" spans="1:38" ht="12.75">
      <c r="A47" s="1">
        <v>38</v>
      </c>
      <c r="B47" s="3">
        <v>2982</v>
      </c>
      <c r="C47" s="3" t="s">
        <v>102</v>
      </c>
      <c r="D47" s="3" t="s">
        <v>46</v>
      </c>
      <c r="E47" s="7" t="s">
        <v>85</v>
      </c>
      <c r="F47" s="7" t="s">
        <v>119</v>
      </c>
      <c r="G47" s="25" t="str">
        <f t="shared" si="13"/>
        <v>MIR</v>
      </c>
      <c r="H47" s="1">
        <v>31</v>
      </c>
      <c r="I47" s="5">
        <f t="shared" si="0"/>
        <v>31</v>
      </c>
      <c r="J47" s="3">
        <v>29</v>
      </c>
      <c r="K47" s="5">
        <f t="shared" si="1"/>
        <v>29</v>
      </c>
      <c r="L47" s="3">
        <v>35</v>
      </c>
      <c r="M47" s="5">
        <f t="shared" si="2"/>
        <v>35</v>
      </c>
      <c r="N47" s="1">
        <v>43</v>
      </c>
      <c r="O47" s="5">
        <f t="shared" si="3"/>
        <v>43</v>
      </c>
      <c r="P47" s="1">
        <v>27</v>
      </c>
      <c r="Q47" s="5">
        <f t="shared" si="4"/>
        <v>27</v>
      </c>
      <c r="R47" s="2">
        <v>40</v>
      </c>
      <c r="S47" s="5">
        <f t="shared" si="5"/>
        <v>40</v>
      </c>
      <c r="T47" s="2">
        <v>32</v>
      </c>
      <c r="U47" s="5">
        <f t="shared" si="6"/>
        <v>32</v>
      </c>
      <c r="V47" s="2">
        <v>41</v>
      </c>
      <c r="W47" s="5">
        <f t="shared" si="7"/>
        <v>41</v>
      </c>
      <c r="X47" s="2"/>
      <c r="Y47" s="5">
        <f t="shared" si="8"/>
        <v>0</v>
      </c>
      <c r="Z47" s="5"/>
      <c r="AA47" s="5">
        <f t="shared" si="9"/>
        <v>0</v>
      </c>
      <c r="AB47" s="5"/>
      <c r="AC47" s="5">
        <f t="shared" si="10"/>
        <v>0</v>
      </c>
      <c r="AD47" s="5"/>
      <c r="AE47" s="5">
        <f t="shared" si="11"/>
        <v>0</v>
      </c>
      <c r="AF47" s="1">
        <f t="shared" si="12"/>
        <v>278</v>
      </c>
      <c r="AG47" s="1">
        <f>AF47-LARGE((I47,K47,M47,O47,Q47,S47,U47,W47,Y47,AA47,AC47,AE47),1)</f>
        <v>235</v>
      </c>
      <c r="AH47" s="1">
        <f>AG47-LARGE((I47,K47,M47,O47,Q47,S47,U47,W47,Y47,AA47,AC47,AE47),2)</f>
        <v>194</v>
      </c>
      <c r="AJ47" s="22">
        <v>33977</v>
      </c>
      <c r="AK47" s="23">
        <f t="shared" si="14"/>
        <v>8.775342465753425</v>
      </c>
      <c r="AL47" s="24" t="str">
        <f t="shared" si="15"/>
        <v>MIR</v>
      </c>
    </row>
    <row r="48" spans="1:38" ht="12.75">
      <c r="A48" s="1">
        <v>39</v>
      </c>
      <c r="B48" s="3">
        <v>1</v>
      </c>
      <c r="C48" s="3" t="s">
        <v>25</v>
      </c>
      <c r="D48" s="3" t="s">
        <v>23</v>
      </c>
      <c r="E48" s="7"/>
      <c r="F48" s="7" t="s">
        <v>118</v>
      </c>
      <c r="G48" s="25" t="str">
        <f t="shared" si="13"/>
        <v>JUV</v>
      </c>
      <c r="H48" s="3">
        <v>32</v>
      </c>
      <c r="I48" s="5">
        <f t="shared" si="0"/>
        <v>32</v>
      </c>
      <c r="J48" s="1">
        <v>22</v>
      </c>
      <c r="K48" s="5">
        <f t="shared" si="1"/>
        <v>22</v>
      </c>
      <c r="L48" s="1">
        <v>34</v>
      </c>
      <c r="M48" s="5">
        <f t="shared" si="2"/>
        <v>34</v>
      </c>
      <c r="N48" s="1">
        <v>37</v>
      </c>
      <c r="O48" s="5">
        <f t="shared" si="3"/>
        <v>37</v>
      </c>
      <c r="P48" s="1">
        <v>37</v>
      </c>
      <c r="Q48" s="5">
        <f t="shared" si="4"/>
        <v>37</v>
      </c>
      <c r="R48" s="2">
        <v>37</v>
      </c>
      <c r="S48" s="5">
        <f t="shared" si="5"/>
        <v>37</v>
      </c>
      <c r="T48" s="2" t="s">
        <v>114</v>
      </c>
      <c r="U48" s="5">
        <f t="shared" si="6"/>
        <v>48</v>
      </c>
      <c r="V48" s="2" t="s">
        <v>114</v>
      </c>
      <c r="W48" s="5">
        <f t="shared" si="7"/>
        <v>48</v>
      </c>
      <c r="X48" s="2"/>
      <c r="Y48" s="5">
        <f t="shared" si="8"/>
        <v>0</v>
      </c>
      <c r="Z48" s="5"/>
      <c r="AA48" s="5">
        <f t="shared" si="9"/>
        <v>0</v>
      </c>
      <c r="AB48" s="5"/>
      <c r="AC48" s="5">
        <f t="shared" si="10"/>
        <v>0</v>
      </c>
      <c r="AD48" s="5"/>
      <c r="AE48" s="5">
        <f t="shared" si="11"/>
        <v>0</v>
      </c>
      <c r="AF48" s="1">
        <f t="shared" si="12"/>
        <v>295</v>
      </c>
      <c r="AG48" s="1">
        <f>AF48-LARGE((I48,K48,M48,O48,Q48,S48,U48,W48,Y48,AA48,AC48,AE48),1)</f>
        <v>247</v>
      </c>
      <c r="AH48" s="1">
        <f>AG48-LARGE((I48,K48,M48,O48,Q48,S48,U48,W48,Y48,AA48,AC48,AE48),2)</f>
        <v>199</v>
      </c>
      <c r="AJ48" s="22">
        <v>32273</v>
      </c>
      <c r="AK48" s="23">
        <f t="shared" si="14"/>
        <v>13.443835616438356</v>
      </c>
      <c r="AL48" s="24" t="str">
        <f t="shared" si="15"/>
        <v>JUV</v>
      </c>
    </row>
    <row r="49" spans="1:38" ht="12.75">
      <c r="A49" s="1">
        <v>40</v>
      </c>
      <c r="B49" s="1">
        <v>2167</v>
      </c>
      <c r="C49" s="1" t="s">
        <v>80</v>
      </c>
      <c r="D49" s="1" t="s">
        <v>41</v>
      </c>
      <c r="E49" s="8"/>
      <c r="F49" s="8" t="s">
        <v>118</v>
      </c>
      <c r="G49" s="25" t="str">
        <f t="shared" si="13"/>
        <v>MIR</v>
      </c>
      <c r="H49" s="1">
        <v>21</v>
      </c>
      <c r="I49" s="5">
        <f t="shared" si="0"/>
        <v>21</v>
      </c>
      <c r="J49" s="1">
        <v>28</v>
      </c>
      <c r="K49" s="5">
        <f t="shared" si="1"/>
        <v>28</v>
      </c>
      <c r="L49" s="3" t="s">
        <v>114</v>
      </c>
      <c r="M49" s="5">
        <f t="shared" si="2"/>
        <v>48</v>
      </c>
      <c r="N49" s="1">
        <v>45</v>
      </c>
      <c r="O49" s="5">
        <f t="shared" si="3"/>
        <v>45</v>
      </c>
      <c r="P49" s="3" t="s">
        <v>114</v>
      </c>
      <c r="Q49" s="5">
        <f t="shared" si="4"/>
        <v>48</v>
      </c>
      <c r="R49" s="2">
        <v>25</v>
      </c>
      <c r="S49" s="5">
        <f t="shared" si="5"/>
        <v>25</v>
      </c>
      <c r="T49" s="2">
        <v>43</v>
      </c>
      <c r="U49" s="5">
        <f t="shared" si="6"/>
        <v>43</v>
      </c>
      <c r="V49" s="2">
        <v>45</v>
      </c>
      <c r="W49" s="5">
        <f t="shared" si="7"/>
        <v>45</v>
      </c>
      <c r="X49" s="2"/>
      <c r="Y49" s="5">
        <f t="shared" si="8"/>
        <v>0</v>
      </c>
      <c r="Z49" s="5"/>
      <c r="AA49" s="5">
        <f t="shared" si="9"/>
        <v>0</v>
      </c>
      <c r="AB49" s="5"/>
      <c r="AC49" s="5">
        <f t="shared" si="10"/>
        <v>0</v>
      </c>
      <c r="AD49" s="5"/>
      <c r="AE49" s="5">
        <f t="shared" si="11"/>
        <v>0</v>
      </c>
      <c r="AF49" s="1">
        <f t="shared" si="12"/>
        <v>303</v>
      </c>
      <c r="AG49" s="1">
        <f>AF49-LARGE((I49,K49,M49,O49,Q49,S49,U49,W49,Y49,AA49,AC49,AE49),1)</f>
        <v>255</v>
      </c>
      <c r="AH49" s="1">
        <f>AG49-LARGE((I49,K49,M49,O49,Q49,S49,U49,W49,Y49,AA49,AC49,AE49),2)</f>
        <v>207</v>
      </c>
      <c r="AJ49" s="22">
        <v>34172</v>
      </c>
      <c r="AK49" s="23">
        <f t="shared" si="14"/>
        <v>8.241095890410959</v>
      </c>
      <c r="AL49" s="24" t="str">
        <f t="shared" si="15"/>
        <v>MIR</v>
      </c>
    </row>
    <row r="50" spans="1:38" ht="12.75">
      <c r="A50" s="1">
        <v>41</v>
      </c>
      <c r="B50" s="1">
        <v>2995</v>
      </c>
      <c r="C50" s="1" t="s">
        <v>66</v>
      </c>
      <c r="D50" s="1" t="s">
        <v>58</v>
      </c>
      <c r="E50" s="8" t="s">
        <v>67</v>
      </c>
      <c r="F50" s="8" t="s">
        <v>119</v>
      </c>
      <c r="G50" s="25" t="str">
        <f t="shared" si="13"/>
        <v>JUV</v>
      </c>
      <c r="H50" s="3">
        <v>30</v>
      </c>
      <c r="I50" s="5">
        <f t="shared" si="0"/>
        <v>30</v>
      </c>
      <c r="J50" s="1" t="s">
        <v>114</v>
      </c>
      <c r="K50" s="5">
        <f t="shared" si="1"/>
        <v>48</v>
      </c>
      <c r="L50" s="3">
        <v>27</v>
      </c>
      <c r="M50" s="5">
        <f t="shared" si="2"/>
        <v>27</v>
      </c>
      <c r="N50" s="1">
        <v>39</v>
      </c>
      <c r="O50" s="5">
        <f t="shared" si="3"/>
        <v>39</v>
      </c>
      <c r="P50" s="3">
        <v>34</v>
      </c>
      <c r="Q50" s="5">
        <f t="shared" si="4"/>
        <v>34</v>
      </c>
      <c r="R50" s="4">
        <v>38</v>
      </c>
      <c r="S50" s="5">
        <f t="shared" si="5"/>
        <v>38</v>
      </c>
      <c r="T50" s="2">
        <v>44</v>
      </c>
      <c r="U50" s="5">
        <f t="shared" si="6"/>
        <v>44</v>
      </c>
      <c r="V50" s="2">
        <v>43</v>
      </c>
      <c r="W50" s="5">
        <f t="shared" si="7"/>
        <v>43</v>
      </c>
      <c r="X50" s="2"/>
      <c r="Y50" s="5">
        <f t="shared" si="8"/>
        <v>0</v>
      </c>
      <c r="Z50" s="5"/>
      <c r="AA50" s="5">
        <f t="shared" si="9"/>
        <v>0</v>
      </c>
      <c r="AB50" s="5"/>
      <c r="AC50" s="5">
        <f t="shared" si="10"/>
        <v>0</v>
      </c>
      <c r="AD50" s="5"/>
      <c r="AE50" s="5">
        <f t="shared" si="11"/>
        <v>0</v>
      </c>
      <c r="AF50" s="1">
        <f t="shared" si="12"/>
        <v>303</v>
      </c>
      <c r="AG50" s="1">
        <f>AF50-LARGE((I50,K50,M50,O50,Q50,S50,U50,W50,Y50,AA50,AC50,AE50),1)</f>
        <v>255</v>
      </c>
      <c r="AH50" s="1">
        <f>AG50-LARGE((I50,K50,M50,O50,Q50,S50,U50,W50,Y50,AA50,AC50,AE50),2)</f>
        <v>211</v>
      </c>
      <c r="AJ50" s="22">
        <v>31812</v>
      </c>
      <c r="AK50" s="23">
        <f t="shared" si="14"/>
        <v>14.706849315068494</v>
      </c>
      <c r="AL50" s="24" t="str">
        <f t="shared" si="15"/>
        <v>JUV</v>
      </c>
    </row>
    <row r="51" spans="1:38" ht="12.75">
      <c r="A51" s="1">
        <v>42</v>
      </c>
      <c r="B51" s="3">
        <v>2313</v>
      </c>
      <c r="C51" s="3" t="s">
        <v>112</v>
      </c>
      <c r="D51" s="3" t="s">
        <v>50</v>
      </c>
      <c r="E51" s="7"/>
      <c r="F51" s="7" t="s">
        <v>118</v>
      </c>
      <c r="G51" s="25" t="str">
        <f t="shared" si="13"/>
        <v>MIR</v>
      </c>
      <c r="H51" s="3">
        <v>26</v>
      </c>
      <c r="I51" s="5">
        <f t="shared" si="0"/>
        <v>26</v>
      </c>
      <c r="J51" s="3">
        <v>39</v>
      </c>
      <c r="K51" s="5">
        <f t="shared" si="1"/>
        <v>39</v>
      </c>
      <c r="L51" s="3">
        <v>41</v>
      </c>
      <c r="M51" s="5">
        <f t="shared" si="2"/>
        <v>41</v>
      </c>
      <c r="N51" s="1">
        <v>42</v>
      </c>
      <c r="O51" s="5">
        <f t="shared" si="3"/>
        <v>42</v>
      </c>
      <c r="P51" s="3">
        <v>40</v>
      </c>
      <c r="Q51" s="5">
        <f t="shared" si="4"/>
        <v>40</v>
      </c>
      <c r="R51" s="2">
        <v>43</v>
      </c>
      <c r="S51" s="5">
        <f t="shared" si="5"/>
        <v>43</v>
      </c>
      <c r="T51" s="2">
        <v>38</v>
      </c>
      <c r="U51" s="5">
        <f t="shared" si="6"/>
        <v>38</v>
      </c>
      <c r="V51" s="2">
        <v>39</v>
      </c>
      <c r="W51" s="5">
        <f t="shared" si="7"/>
        <v>39</v>
      </c>
      <c r="X51" s="2"/>
      <c r="Y51" s="5">
        <f t="shared" si="8"/>
        <v>0</v>
      </c>
      <c r="Z51" s="5"/>
      <c r="AA51" s="5">
        <f t="shared" si="9"/>
        <v>0</v>
      </c>
      <c r="AB51" s="5"/>
      <c r="AC51" s="5">
        <f t="shared" si="10"/>
        <v>0</v>
      </c>
      <c r="AD51" s="5"/>
      <c r="AE51" s="5">
        <f t="shared" si="11"/>
        <v>0</v>
      </c>
      <c r="AF51" s="1">
        <f t="shared" si="12"/>
        <v>308</v>
      </c>
      <c r="AG51" s="1">
        <f>AF51-LARGE((I51,K51,M51,O51,Q51,S51,U51,W51,Y51,AA51,AC51,AE51),1)</f>
        <v>265</v>
      </c>
      <c r="AH51" s="1">
        <f>AG51-LARGE((I51,K51,M51,O51,Q51,S51,U51,W51,Y51,AA51,AC51,AE51),2)</f>
        <v>223</v>
      </c>
      <c r="AJ51" s="22">
        <v>34144</v>
      </c>
      <c r="AK51" s="23">
        <f t="shared" si="14"/>
        <v>8.317808219178081</v>
      </c>
      <c r="AL51" s="24" t="str">
        <f t="shared" si="15"/>
        <v>MIR</v>
      </c>
    </row>
    <row r="52" spans="1:38" ht="12.75">
      <c r="A52" s="1">
        <v>43</v>
      </c>
      <c r="B52" s="3">
        <v>2172</v>
      </c>
      <c r="C52" s="3" t="s">
        <v>27</v>
      </c>
      <c r="D52" s="3" t="s">
        <v>26</v>
      </c>
      <c r="E52" s="7" t="s">
        <v>34</v>
      </c>
      <c r="F52" s="7" t="s">
        <v>118</v>
      </c>
      <c r="G52" s="25" t="str">
        <f t="shared" si="13"/>
        <v>JUV</v>
      </c>
      <c r="H52" s="3">
        <v>28</v>
      </c>
      <c r="I52" s="5">
        <f t="shared" si="0"/>
        <v>28</v>
      </c>
      <c r="J52" s="1">
        <v>38</v>
      </c>
      <c r="K52" s="5">
        <f t="shared" si="1"/>
        <v>38</v>
      </c>
      <c r="L52" s="1">
        <v>42</v>
      </c>
      <c r="M52" s="5">
        <f t="shared" si="2"/>
        <v>42</v>
      </c>
      <c r="N52" s="1">
        <v>31</v>
      </c>
      <c r="O52" s="5">
        <f t="shared" si="3"/>
        <v>31</v>
      </c>
      <c r="P52" s="3">
        <v>42</v>
      </c>
      <c r="Q52" s="5">
        <f t="shared" si="4"/>
        <v>42</v>
      </c>
      <c r="R52" s="2">
        <v>46</v>
      </c>
      <c r="S52" s="5">
        <f t="shared" si="5"/>
        <v>46</v>
      </c>
      <c r="T52" s="2">
        <v>42</v>
      </c>
      <c r="U52" s="5">
        <f t="shared" si="6"/>
        <v>42</v>
      </c>
      <c r="V52" s="2">
        <v>44</v>
      </c>
      <c r="W52" s="5">
        <f t="shared" si="7"/>
        <v>44</v>
      </c>
      <c r="X52" s="2"/>
      <c r="Y52" s="5">
        <f t="shared" si="8"/>
        <v>0</v>
      </c>
      <c r="Z52" s="5"/>
      <c r="AA52" s="5">
        <f t="shared" si="9"/>
        <v>0</v>
      </c>
      <c r="AB52" s="5"/>
      <c r="AC52" s="5">
        <f t="shared" si="10"/>
        <v>0</v>
      </c>
      <c r="AD52" s="5"/>
      <c r="AE52" s="5">
        <f t="shared" si="11"/>
        <v>0</v>
      </c>
      <c r="AF52" s="1">
        <f t="shared" si="12"/>
        <v>313</v>
      </c>
      <c r="AG52" s="1">
        <f>AF52-LARGE((I52,K52,M52,O52,Q52,S52,U52,W52,Y52,AA52,AC52,AE52),1)</f>
        <v>267</v>
      </c>
      <c r="AH52" s="1">
        <f>AG52-LARGE((I52,K52,M52,O52,Q52,S52,U52,W52,Y52,AA52,AC52,AE52),2)</f>
        <v>223</v>
      </c>
      <c r="AJ52" s="22">
        <v>32137</v>
      </c>
      <c r="AK52" s="23">
        <f t="shared" si="14"/>
        <v>13.816438356164383</v>
      </c>
      <c r="AL52" s="24" t="str">
        <f t="shared" si="15"/>
        <v>JUV</v>
      </c>
    </row>
    <row r="53" spans="1:38" ht="12.75">
      <c r="A53" s="1">
        <v>44</v>
      </c>
      <c r="B53" s="3">
        <v>2646</v>
      </c>
      <c r="C53" s="3" t="s">
        <v>49</v>
      </c>
      <c r="D53" s="3" t="s">
        <v>50</v>
      </c>
      <c r="E53" s="7"/>
      <c r="F53" s="7" t="s">
        <v>118</v>
      </c>
      <c r="G53" s="25" t="str">
        <f t="shared" si="13"/>
        <v>MIR</v>
      </c>
      <c r="H53" s="3">
        <v>36</v>
      </c>
      <c r="I53" s="5">
        <f t="shared" si="0"/>
        <v>36</v>
      </c>
      <c r="J53" s="1">
        <v>36</v>
      </c>
      <c r="K53" s="5">
        <f t="shared" si="1"/>
        <v>36</v>
      </c>
      <c r="L53" s="1">
        <v>38</v>
      </c>
      <c r="M53" s="5">
        <f t="shared" si="2"/>
        <v>38</v>
      </c>
      <c r="N53" s="1">
        <v>40</v>
      </c>
      <c r="O53" s="5">
        <f t="shared" si="3"/>
        <v>40</v>
      </c>
      <c r="P53" s="1">
        <v>41</v>
      </c>
      <c r="Q53" s="5">
        <f t="shared" si="4"/>
        <v>41</v>
      </c>
      <c r="R53" s="4">
        <v>42</v>
      </c>
      <c r="S53" s="5">
        <f t="shared" si="5"/>
        <v>42</v>
      </c>
      <c r="T53" s="2">
        <v>46</v>
      </c>
      <c r="U53" s="5">
        <f t="shared" si="6"/>
        <v>46</v>
      </c>
      <c r="V53" s="2">
        <v>36</v>
      </c>
      <c r="W53" s="5">
        <f t="shared" si="7"/>
        <v>36</v>
      </c>
      <c r="X53" s="2"/>
      <c r="Y53" s="5">
        <f t="shared" si="8"/>
        <v>0</v>
      </c>
      <c r="Z53" s="5"/>
      <c r="AA53" s="5">
        <f t="shared" si="9"/>
        <v>0</v>
      </c>
      <c r="AB53" s="5"/>
      <c r="AC53" s="5">
        <f t="shared" si="10"/>
        <v>0</v>
      </c>
      <c r="AD53" s="5"/>
      <c r="AE53" s="5">
        <f t="shared" si="11"/>
        <v>0</v>
      </c>
      <c r="AF53" s="1">
        <f t="shared" si="12"/>
        <v>315</v>
      </c>
      <c r="AG53" s="1">
        <f>AF53-LARGE((I53,K53,M53,O53,Q53,S53,U53,W53,Y53,AA53,AC53,AE53),1)</f>
        <v>269</v>
      </c>
      <c r="AH53" s="1">
        <f>AG53-LARGE((I53,K53,M53,O53,Q53,S53,U53,W53,Y53,AA53,AC53,AE53),2)</f>
        <v>227</v>
      </c>
      <c r="AJ53" s="22">
        <v>33345</v>
      </c>
      <c r="AK53" s="23">
        <f t="shared" si="14"/>
        <v>10.506849315068493</v>
      </c>
      <c r="AL53" s="24" t="str">
        <f t="shared" si="15"/>
        <v>MIR</v>
      </c>
    </row>
    <row r="54" spans="1:38" ht="12.75">
      <c r="A54" s="1">
        <v>45</v>
      </c>
      <c r="B54" s="3">
        <v>2804</v>
      </c>
      <c r="C54" s="3" t="s">
        <v>47</v>
      </c>
      <c r="D54" s="3" t="s">
        <v>46</v>
      </c>
      <c r="E54" s="7" t="s">
        <v>48</v>
      </c>
      <c r="F54" s="7" t="s">
        <v>119</v>
      </c>
      <c r="G54" s="25" t="str">
        <f t="shared" si="13"/>
        <v>JUV</v>
      </c>
      <c r="H54" s="1" t="s">
        <v>114</v>
      </c>
      <c r="I54" s="5">
        <f t="shared" si="0"/>
        <v>48</v>
      </c>
      <c r="J54" s="1">
        <v>42</v>
      </c>
      <c r="K54" s="5">
        <f t="shared" si="1"/>
        <v>42</v>
      </c>
      <c r="L54" s="3">
        <v>39</v>
      </c>
      <c r="M54" s="5">
        <f t="shared" si="2"/>
        <v>39</v>
      </c>
      <c r="N54" s="1">
        <v>38</v>
      </c>
      <c r="O54" s="5">
        <f t="shared" si="3"/>
        <v>38</v>
      </c>
      <c r="P54" s="3">
        <v>36</v>
      </c>
      <c r="Q54" s="5">
        <f t="shared" si="4"/>
        <v>36</v>
      </c>
      <c r="R54" s="2" t="s">
        <v>113</v>
      </c>
      <c r="S54" s="5">
        <f t="shared" si="5"/>
        <v>48</v>
      </c>
      <c r="T54" s="2">
        <v>35</v>
      </c>
      <c r="U54" s="5">
        <f t="shared" si="6"/>
        <v>35</v>
      </c>
      <c r="V54" s="2">
        <v>32</v>
      </c>
      <c r="W54" s="5">
        <f t="shared" si="7"/>
        <v>32</v>
      </c>
      <c r="X54" s="2"/>
      <c r="Y54" s="5">
        <f t="shared" si="8"/>
        <v>0</v>
      </c>
      <c r="Z54" s="5"/>
      <c r="AA54" s="5">
        <f t="shared" si="9"/>
        <v>0</v>
      </c>
      <c r="AB54" s="5"/>
      <c r="AC54" s="5">
        <f t="shared" si="10"/>
        <v>0</v>
      </c>
      <c r="AD54" s="5"/>
      <c r="AE54" s="5">
        <f t="shared" si="11"/>
        <v>0</v>
      </c>
      <c r="AF54" s="1">
        <f t="shared" si="12"/>
        <v>318</v>
      </c>
      <c r="AG54" s="1">
        <f>AF54-LARGE((I54,K54,M54,O54,Q54,S54,U54,W54,Y54,AA54,AC54,AE54),1)</f>
        <v>270</v>
      </c>
      <c r="AH54" s="1">
        <f>AG54-LARGE((I54,K54,M54,O54,Q54,S54,U54,W54,Y54,AA54,AC54,AE54),2)</f>
        <v>222</v>
      </c>
      <c r="AJ54" s="22">
        <v>32393</v>
      </c>
      <c r="AK54" s="23">
        <f t="shared" si="14"/>
        <v>13.115068493150686</v>
      </c>
      <c r="AL54" s="24" t="str">
        <f t="shared" si="15"/>
        <v>JUV</v>
      </c>
    </row>
    <row r="55" spans="1:38" ht="12.75">
      <c r="A55" s="1">
        <v>46</v>
      </c>
      <c r="B55" s="3">
        <v>2409</v>
      </c>
      <c r="C55" s="3" t="s">
        <v>33</v>
      </c>
      <c r="D55" s="3" t="s">
        <v>23</v>
      </c>
      <c r="E55" s="7" t="s">
        <v>24</v>
      </c>
      <c r="F55" s="7" t="s">
        <v>118</v>
      </c>
      <c r="G55" s="25" t="str">
        <f t="shared" si="13"/>
        <v>INF</v>
      </c>
      <c r="H55" s="3">
        <v>18</v>
      </c>
      <c r="I55" s="5">
        <f t="shared" si="0"/>
        <v>18</v>
      </c>
      <c r="J55" s="1" t="s">
        <v>114</v>
      </c>
      <c r="K55" s="5">
        <f t="shared" si="1"/>
        <v>48</v>
      </c>
      <c r="L55" s="1" t="s">
        <v>114</v>
      </c>
      <c r="M55" s="5">
        <f t="shared" si="2"/>
        <v>48</v>
      </c>
      <c r="N55" s="1" t="s">
        <v>114</v>
      </c>
      <c r="O55" s="5">
        <f t="shared" si="3"/>
        <v>48</v>
      </c>
      <c r="P55" s="1" t="s">
        <v>114</v>
      </c>
      <c r="Q55" s="5">
        <f t="shared" si="4"/>
        <v>48</v>
      </c>
      <c r="R55" s="4" t="s">
        <v>114</v>
      </c>
      <c r="S55" s="5">
        <f t="shared" si="5"/>
        <v>48</v>
      </c>
      <c r="T55" s="2" t="s">
        <v>114</v>
      </c>
      <c r="U55" s="5">
        <f t="shared" si="6"/>
        <v>48</v>
      </c>
      <c r="V55" s="2" t="s">
        <v>114</v>
      </c>
      <c r="W55" s="5">
        <f t="shared" si="7"/>
        <v>48</v>
      </c>
      <c r="X55" s="2"/>
      <c r="Y55" s="5">
        <f t="shared" si="8"/>
        <v>0</v>
      </c>
      <c r="Z55" s="5"/>
      <c r="AA55" s="5">
        <f t="shared" si="9"/>
        <v>0</v>
      </c>
      <c r="AB55" s="5"/>
      <c r="AC55" s="5">
        <f t="shared" si="10"/>
        <v>0</v>
      </c>
      <c r="AD55" s="5"/>
      <c r="AE55" s="5">
        <f t="shared" si="11"/>
        <v>0</v>
      </c>
      <c r="AF55" s="1">
        <f t="shared" si="12"/>
        <v>354</v>
      </c>
      <c r="AG55" s="1">
        <f>AF55-LARGE((I55,K55,M55,O55,Q55,S55,U55,W55,Y55,AA55,AC55,AE55),1)</f>
        <v>306</v>
      </c>
      <c r="AH55" s="1">
        <f>AG55-LARGE((I55,K55,M55,O55,Q55,S55,U55,W55,Y55,AA55,AC55,AE55),2)</f>
        <v>258</v>
      </c>
      <c r="AJ55" s="22">
        <v>32944</v>
      </c>
      <c r="AK55" s="23">
        <f t="shared" si="14"/>
        <v>11.605479452054794</v>
      </c>
      <c r="AL55" s="24" t="str">
        <f t="shared" si="15"/>
        <v>INF</v>
      </c>
    </row>
    <row r="56" spans="1:38" ht="12.75">
      <c r="A56" s="1">
        <v>47</v>
      </c>
      <c r="B56" s="3">
        <v>217</v>
      </c>
      <c r="C56" s="3" t="s">
        <v>35</v>
      </c>
      <c r="D56" s="3" t="s">
        <v>26</v>
      </c>
      <c r="E56" s="7" t="s">
        <v>36</v>
      </c>
      <c r="F56" s="7" t="s">
        <v>119</v>
      </c>
      <c r="G56" s="25" t="str">
        <f t="shared" si="13"/>
        <v>JUV</v>
      </c>
      <c r="H56" s="3" t="s">
        <v>114</v>
      </c>
      <c r="I56" s="5">
        <f t="shared" si="0"/>
        <v>48</v>
      </c>
      <c r="J56" s="3" t="s">
        <v>114</v>
      </c>
      <c r="K56" s="5">
        <f t="shared" si="1"/>
        <v>48</v>
      </c>
      <c r="L56" s="3" t="s">
        <v>114</v>
      </c>
      <c r="M56" s="5">
        <f t="shared" si="2"/>
        <v>48</v>
      </c>
      <c r="N56" s="1">
        <v>44</v>
      </c>
      <c r="O56" s="5">
        <f t="shared" si="3"/>
        <v>44</v>
      </c>
      <c r="P56" s="3" t="s">
        <v>114</v>
      </c>
      <c r="Q56" s="5">
        <f t="shared" si="4"/>
        <v>48</v>
      </c>
      <c r="R56" s="2">
        <v>45</v>
      </c>
      <c r="S56" s="5">
        <f t="shared" si="5"/>
        <v>45</v>
      </c>
      <c r="T56" s="2">
        <v>41</v>
      </c>
      <c r="U56" s="5">
        <f t="shared" si="6"/>
        <v>41</v>
      </c>
      <c r="V56" s="2" t="s">
        <v>114</v>
      </c>
      <c r="W56" s="5">
        <f t="shared" si="7"/>
        <v>48</v>
      </c>
      <c r="X56" s="2"/>
      <c r="Y56" s="5">
        <f t="shared" si="8"/>
        <v>0</v>
      </c>
      <c r="Z56" s="5"/>
      <c r="AA56" s="5">
        <f t="shared" si="9"/>
        <v>0</v>
      </c>
      <c r="AB56" s="5"/>
      <c r="AC56" s="5">
        <f t="shared" si="10"/>
        <v>0</v>
      </c>
      <c r="AD56" s="5"/>
      <c r="AE56" s="5">
        <f t="shared" si="11"/>
        <v>0</v>
      </c>
      <c r="AF56" s="1">
        <f t="shared" si="12"/>
        <v>370</v>
      </c>
      <c r="AG56" s="1">
        <f>AF56-LARGE((I56,K56,M56,O56,Q56,S56,U56,W56,Y56,AA56,AC56,AE56),1)</f>
        <v>322</v>
      </c>
      <c r="AH56" s="1">
        <f>AG56-LARGE((I56,K56,M56,O56,Q56,S56,U56,W56,Y56,AA56,AC56,AE56),2)</f>
        <v>274</v>
      </c>
      <c r="AK56" s="23">
        <f t="shared" si="14"/>
        <v>101.86301369863014</v>
      </c>
      <c r="AL56" s="24" t="str">
        <f t="shared" si="15"/>
        <v>JUV</v>
      </c>
    </row>
    <row r="57" spans="1:38" ht="12.75">
      <c r="A57" s="1">
        <v>49</v>
      </c>
      <c r="B57" s="3"/>
      <c r="C57" s="3"/>
      <c r="D57" s="3"/>
      <c r="E57" s="7"/>
      <c r="F57" s="7"/>
      <c r="G57" s="25" t="str">
        <f t="shared" si="13"/>
        <v>JUV</v>
      </c>
      <c r="H57" s="1"/>
      <c r="I57" s="5">
        <f t="shared" si="0"/>
        <v>0</v>
      </c>
      <c r="J57" s="1"/>
      <c r="K57" s="5">
        <f t="shared" si="1"/>
        <v>0</v>
      </c>
      <c r="L57" s="1"/>
      <c r="M57" s="5">
        <f t="shared" si="2"/>
        <v>0</v>
      </c>
      <c r="N57" s="1"/>
      <c r="O57" s="5">
        <f t="shared" si="3"/>
        <v>0</v>
      </c>
      <c r="P57" s="1"/>
      <c r="Q57" s="5">
        <f t="shared" si="4"/>
        <v>0</v>
      </c>
      <c r="R57" s="2"/>
      <c r="S57" s="5">
        <f t="shared" si="5"/>
        <v>0</v>
      </c>
      <c r="T57" s="2"/>
      <c r="U57" s="5">
        <f t="shared" si="6"/>
        <v>0</v>
      </c>
      <c r="V57" s="2"/>
      <c r="W57" s="5">
        <f t="shared" si="7"/>
        <v>0</v>
      </c>
      <c r="X57" s="2"/>
      <c r="Y57" s="5">
        <f t="shared" si="8"/>
        <v>0</v>
      </c>
      <c r="Z57" s="5"/>
      <c r="AA57" s="5">
        <f t="shared" si="9"/>
        <v>0</v>
      </c>
      <c r="AB57" s="5"/>
      <c r="AC57" s="5">
        <f t="shared" si="10"/>
        <v>0</v>
      </c>
      <c r="AD57" s="5"/>
      <c r="AE57" s="5">
        <f t="shared" si="11"/>
        <v>0</v>
      </c>
      <c r="AF57" s="1">
        <f>(I57+K57+M57+O57+Q57+S57+U57+W57+Y57+AA57+AC57+AE57)</f>
        <v>0</v>
      </c>
      <c r="AG57" s="1">
        <f>AF57-LARGE((I57,K57,M57,O57,Q57,S57,U57,W57,Y57,AA57,AC57,AE57),1)</f>
        <v>0</v>
      </c>
      <c r="AH57" s="1">
        <f>AG57-LARGE((I57,K57,M57,O57,Q57,S57,U57,W57,Y57,AA57,AC57,AE57),2)</f>
        <v>0</v>
      </c>
      <c r="AK57" s="23">
        <f t="shared" si="14"/>
        <v>101.86301369863014</v>
      </c>
      <c r="AL57" s="24" t="str">
        <f t="shared" si="15"/>
        <v>JUV</v>
      </c>
    </row>
    <row r="58" ht="12.75">
      <c r="W58" s="10"/>
    </row>
    <row r="59" ht="12.75">
      <c r="W59" s="10"/>
    </row>
    <row r="60" ht="12.75">
      <c r="W60" s="10"/>
    </row>
    <row r="61" ht="12.75">
      <c r="W61" s="10"/>
    </row>
    <row r="62" ht="12.75">
      <c r="W62" s="10"/>
    </row>
    <row r="63" ht="12.75">
      <c r="W63" s="10"/>
    </row>
  </sheetData>
  <autoFilter ref="D2:D63"/>
  <mergeCells count="2">
    <mergeCell ref="F8:G8"/>
    <mergeCell ref="AF8:AH8"/>
  </mergeCells>
  <printOptions/>
  <pageMargins left="0.3937007874015748" right="0.2755905511811024" top="0.7874015748031497" bottom="0.7874015748031497" header="0.5118110236220472" footer="0.5118110236220472"/>
  <pageSetup horizontalDpi="300" verticalDpi="3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Flavio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Denis</cp:lastModifiedBy>
  <cp:lastPrinted>2008-03-23T19:02:43Z</cp:lastPrinted>
  <dcterms:created xsi:type="dcterms:W3CDTF">2001-05-31T15:52:09Z</dcterms:created>
  <dcterms:modified xsi:type="dcterms:W3CDTF">2008-04-02T18:19:05Z</dcterms:modified>
  <cp:category/>
  <cp:version/>
  <cp:contentType/>
  <cp:contentStatus/>
</cp:coreProperties>
</file>